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875" activeTab="7"/>
  </bookViews>
  <sheets>
    <sheet name="GENERAL" sheetId="1" r:id="rId1"/>
    <sheet name="AIR" sheetId="2" r:id="rId2"/>
    <sheet name="WATER" sheetId="3" r:id="rId3"/>
    <sheet name="LAND" sheetId="4" r:id="rId4"/>
    <sheet name="ENERGY" sheetId="5" r:id="rId5"/>
    <sheet name="WASTE" sheetId="6" r:id="rId6"/>
    <sheet name="BUILDING" sheetId="7" r:id="rId7"/>
    <sheet name="BUILDING -L" sheetId="8" r:id="rId8"/>
  </sheets>
  <definedNames>
    <definedName name="_xlnm.Print_Area" localSheetId="6">BUILDING!$A$1:$K$180</definedName>
    <definedName name="_xlnm.Print_Area" localSheetId="3">LAND!$A$1:$J$215</definedName>
    <definedName name="_xlnm.Print_Area" localSheetId="2">WATER!$A$1:$L$224</definedName>
  </definedNames>
  <calcPr calcId="124519"/>
</workbook>
</file>

<file path=xl/calcChain.xml><?xml version="1.0" encoding="utf-8"?>
<calcChain xmlns="http://schemas.openxmlformats.org/spreadsheetml/2006/main">
  <c r="F135" i="4"/>
  <c r="D184" i="3"/>
  <c r="D187"/>
  <c r="D190"/>
  <c r="D193"/>
  <c r="D194"/>
  <c r="D195"/>
  <c r="D196"/>
  <c r="F82" i="2"/>
  <c r="L74"/>
  <c r="H76"/>
  <c r="K157" i="7"/>
  <c r="K156"/>
  <c r="K155"/>
  <c r="H158"/>
  <c r="F158"/>
  <c r="N19" i="8"/>
  <c r="O19"/>
  <c r="P19"/>
  <c r="Q19"/>
  <c r="M19"/>
  <c r="J4" i="6" l="1"/>
  <c r="K193"/>
  <c r="K192"/>
  <c r="K191"/>
  <c r="K190"/>
  <c r="I194"/>
  <c r="G194"/>
  <c r="H44"/>
  <c r="I35"/>
  <c r="J4" i="5"/>
  <c r="K180"/>
  <c r="K179"/>
  <c r="K178"/>
  <c r="K177"/>
  <c r="K181" s="1"/>
  <c r="J8" s="1"/>
  <c r="I181"/>
  <c r="G181"/>
  <c r="J214" i="4"/>
  <c r="J213"/>
  <c r="J212"/>
  <c r="J211"/>
  <c r="H215"/>
  <c r="F215"/>
  <c r="F169"/>
  <c r="F78"/>
  <c r="F80" s="1"/>
  <c r="K4" i="3"/>
  <c r="K194" i="6" l="1"/>
  <c r="J8" s="1"/>
  <c r="I7" i="4"/>
  <c r="J215"/>
  <c r="I9" s="1"/>
  <c r="K87" i="3"/>
  <c r="F88" s="1"/>
  <c r="F90" s="1"/>
  <c r="M213" i="2"/>
  <c r="J213"/>
  <c r="G213"/>
  <c r="M160"/>
  <c r="M159"/>
  <c r="M156"/>
  <c r="M155"/>
  <c r="M152"/>
  <c r="M151"/>
  <c r="O49" i="1"/>
  <c r="I50"/>
  <c r="E50"/>
  <c r="C50"/>
  <c r="D43"/>
  <c r="H43"/>
  <c r="J43"/>
  <c r="L43"/>
  <c r="N43"/>
  <c r="F43"/>
  <c r="N153" i="2" l="1"/>
  <c r="N161"/>
  <c r="N157"/>
  <c r="C179" i="7"/>
  <c r="I158"/>
  <c r="G158"/>
  <c r="K154"/>
  <c r="K153"/>
  <c r="K146"/>
  <c r="J7" s="1"/>
  <c r="J121"/>
  <c r="C124" s="1"/>
  <c r="C126" s="1"/>
  <c r="H100"/>
  <c r="C104" s="1"/>
  <c r="C106" s="1"/>
  <c r="I90"/>
  <c r="O61" i="8"/>
  <c r="N61"/>
  <c r="M61"/>
  <c r="K61"/>
  <c r="I61"/>
  <c r="G61"/>
  <c r="C47" i="7"/>
  <c r="C46"/>
  <c r="C32"/>
  <c r="H177" i="6"/>
  <c r="H178"/>
  <c r="H179"/>
  <c r="H180"/>
  <c r="H181"/>
  <c r="H182"/>
  <c r="H176"/>
  <c r="H158"/>
  <c r="H153"/>
  <c r="K125"/>
  <c r="J125"/>
  <c r="K127" s="1"/>
  <c r="H50"/>
  <c r="J48"/>
  <c r="I48"/>
  <c r="G156" s="1"/>
  <c r="I156" s="1"/>
  <c r="K156" s="1"/>
  <c r="J49"/>
  <c r="I49"/>
  <c r="J47"/>
  <c r="I47"/>
  <c r="G155" s="1"/>
  <c r="I155" s="1"/>
  <c r="H45"/>
  <c r="I36"/>
  <c r="G141" s="1"/>
  <c r="I141" s="1"/>
  <c r="K141" s="1"/>
  <c r="J36"/>
  <c r="I37"/>
  <c r="G142" s="1"/>
  <c r="I142" s="1"/>
  <c r="K142" s="1"/>
  <c r="J37"/>
  <c r="I38"/>
  <c r="G143" s="1"/>
  <c r="I143" s="1"/>
  <c r="K143" s="1"/>
  <c r="J38"/>
  <c r="I39"/>
  <c r="G144" s="1"/>
  <c r="I144" s="1"/>
  <c r="K144" s="1"/>
  <c r="J39"/>
  <c r="I40"/>
  <c r="G145" s="1"/>
  <c r="G179" s="1"/>
  <c r="J40"/>
  <c r="I41"/>
  <c r="G146" s="1"/>
  <c r="G180" s="1"/>
  <c r="J41"/>
  <c r="I42"/>
  <c r="G150" s="1"/>
  <c r="J42"/>
  <c r="I43"/>
  <c r="G151" s="1"/>
  <c r="G182" s="1"/>
  <c r="J43"/>
  <c r="I44"/>
  <c r="J44"/>
  <c r="J35"/>
  <c r="G140"/>
  <c r="I140" s="1"/>
  <c r="H157" i="5"/>
  <c r="H133"/>
  <c r="J109"/>
  <c r="H112" s="1"/>
  <c r="J6" s="1"/>
  <c r="H84"/>
  <c r="E78"/>
  <c r="H78" s="1"/>
  <c r="F150" s="1"/>
  <c r="E79"/>
  <c r="H79" s="1"/>
  <c r="E80"/>
  <c r="H80" s="1"/>
  <c r="E81"/>
  <c r="H81" s="1"/>
  <c r="E82"/>
  <c r="H82" s="1"/>
  <c r="E83"/>
  <c r="H83" s="1"/>
  <c r="E84"/>
  <c r="E85"/>
  <c r="H85" s="1"/>
  <c r="E86"/>
  <c r="H86" s="1"/>
  <c r="E87"/>
  <c r="H87" s="1"/>
  <c r="E88"/>
  <c r="H88" s="1"/>
  <c r="E89"/>
  <c r="H89" s="1"/>
  <c r="E90"/>
  <c r="H90" s="1"/>
  <c r="E75"/>
  <c r="H75" s="1"/>
  <c r="E76"/>
  <c r="H76" s="1"/>
  <c r="E77"/>
  <c r="H77" s="1"/>
  <c r="E74"/>
  <c r="H74" s="1"/>
  <c r="J35"/>
  <c r="J36"/>
  <c r="J37"/>
  <c r="J38"/>
  <c r="J39"/>
  <c r="J40"/>
  <c r="J41"/>
  <c r="J42"/>
  <c r="J43"/>
  <c r="J44"/>
  <c r="J45"/>
  <c r="J46"/>
  <c r="J47"/>
  <c r="J48"/>
  <c r="J49"/>
  <c r="J50"/>
  <c r="J34"/>
  <c r="C202" i="4"/>
  <c r="H194"/>
  <c r="H189"/>
  <c r="F96"/>
  <c r="F95"/>
  <c r="G71"/>
  <c r="E71"/>
  <c r="D71"/>
  <c r="I67"/>
  <c r="I68"/>
  <c r="I69"/>
  <c r="I70"/>
  <c r="I66"/>
  <c r="H53"/>
  <c r="G40"/>
  <c r="F52" s="1"/>
  <c r="F37"/>
  <c r="E198" i="3"/>
  <c r="F201" s="1"/>
  <c r="H198"/>
  <c r="K198"/>
  <c r="K153"/>
  <c r="C172" s="1"/>
  <c r="K152"/>
  <c r="C167" s="1"/>
  <c r="K151"/>
  <c r="C162" s="1"/>
  <c r="K145"/>
  <c r="C168" s="1"/>
  <c r="K146"/>
  <c r="C173" s="1"/>
  <c r="K144"/>
  <c r="C163" s="1"/>
  <c r="K138"/>
  <c r="K6" s="1"/>
  <c r="K108"/>
  <c r="H112" s="1"/>
  <c r="H114" s="1"/>
  <c r="G108"/>
  <c r="H109" s="1"/>
  <c r="H111" s="1"/>
  <c r="K100"/>
  <c r="J79"/>
  <c r="G79"/>
  <c r="K71"/>
  <c r="F72" s="1"/>
  <c r="F74" s="1"/>
  <c r="J64"/>
  <c r="K64" s="1"/>
  <c r="F65" s="1"/>
  <c r="F67" s="1"/>
  <c r="G64"/>
  <c r="I42"/>
  <c r="C45" s="1"/>
  <c r="H128" i="7" l="1"/>
  <c r="J6" s="1"/>
  <c r="C67"/>
  <c r="I180" i="6"/>
  <c r="K180" s="1"/>
  <c r="H184"/>
  <c r="K128"/>
  <c r="K129" s="1"/>
  <c r="J5"/>
  <c r="F149" i="5"/>
  <c r="J149" s="1"/>
  <c r="F153"/>
  <c r="J153" s="1"/>
  <c r="F129"/>
  <c r="J129" s="1"/>
  <c r="F148"/>
  <c r="J148" s="1"/>
  <c r="F125"/>
  <c r="J125" s="1"/>
  <c r="F152"/>
  <c r="F155"/>
  <c r="J155" s="1"/>
  <c r="F151"/>
  <c r="J151" s="1"/>
  <c r="F156"/>
  <c r="J156" s="1"/>
  <c r="F131"/>
  <c r="J131" s="1"/>
  <c r="F127"/>
  <c r="J127" s="1"/>
  <c r="F154"/>
  <c r="J154" s="1"/>
  <c r="J150"/>
  <c r="F97" i="4"/>
  <c r="F200" i="3"/>
  <c r="F202" s="1"/>
  <c r="K8" s="1"/>
  <c r="K154"/>
  <c r="C164"/>
  <c r="C174"/>
  <c r="C48" i="7"/>
  <c r="K158"/>
  <c r="J8" s="1"/>
  <c r="C59"/>
  <c r="C63"/>
  <c r="C71"/>
  <c r="C79"/>
  <c r="C40"/>
  <c r="C44"/>
  <c r="H159" i="6"/>
  <c r="I179"/>
  <c r="K179" s="1"/>
  <c r="I182"/>
  <c r="K182" s="1"/>
  <c r="K155"/>
  <c r="K158" s="1"/>
  <c r="I158"/>
  <c r="G158"/>
  <c r="G178"/>
  <c r="I178" s="1"/>
  <c r="K178" s="1"/>
  <c r="I146"/>
  <c r="K146" s="1"/>
  <c r="G176"/>
  <c r="I176" s="1"/>
  <c r="K176" s="1"/>
  <c r="I150"/>
  <c r="K150" s="1"/>
  <c r="G181"/>
  <c r="I181" s="1"/>
  <c r="K181" s="1"/>
  <c r="I145"/>
  <c r="K145" s="1"/>
  <c r="G177"/>
  <c r="I177" s="1"/>
  <c r="K177" s="1"/>
  <c r="G153"/>
  <c r="G159" s="1"/>
  <c r="I151"/>
  <c r="K151" s="1"/>
  <c r="K140"/>
  <c r="F123" i="5"/>
  <c r="J123" s="1"/>
  <c r="F128"/>
  <c r="J128" s="1"/>
  <c r="F124"/>
  <c r="J124" s="1"/>
  <c r="F130"/>
  <c r="J130" s="1"/>
  <c r="J152"/>
  <c r="F126"/>
  <c r="J126" s="1"/>
  <c r="F132"/>
  <c r="J132" s="1"/>
  <c r="F122"/>
  <c r="H91"/>
  <c r="I80" s="1"/>
  <c r="J51"/>
  <c r="G205" i="4"/>
  <c r="I8" s="1"/>
  <c r="I71"/>
  <c r="F73" s="1"/>
  <c r="C169" i="3"/>
  <c r="D198"/>
  <c r="C36" i="7"/>
  <c r="J45" i="6"/>
  <c r="I50"/>
  <c r="H51"/>
  <c r="F55" s="1"/>
  <c r="J50"/>
  <c r="I45"/>
  <c r="K147" i="3"/>
  <c r="H115"/>
  <c r="H117" s="1"/>
  <c r="K5" s="1"/>
  <c r="K79"/>
  <c r="F80" s="1"/>
  <c r="F82" s="1"/>
  <c r="K212"/>
  <c r="K213"/>
  <c r="K214"/>
  <c r="K211"/>
  <c r="I215"/>
  <c r="G215"/>
  <c r="N196" i="2"/>
  <c r="L182"/>
  <c r="M182" s="1"/>
  <c r="L183"/>
  <c r="M183" s="1"/>
  <c r="L184"/>
  <c r="M184" s="1"/>
  <c r="L185"/>
  <c r="M185" s="1"/>
  <c r="L186"/>
  <c r="M186" s="1"/>
  <c r="L187"/>
  <c r="M187" s="1"/>
  <c r="L188"/>
  <c r="M188" s="1"/>
  <c r="L189"/>
  <c r="M189" s="1"/>
  <c r="L190"/>
  <c r="M190" s="1"/>
  <c r="L191"/>
  <c r="M191" s="1"/>
  <c r="L192"/>
  <c r="M192" s="1"/>
  <c r="L181"/>
  <c r="M181" s="1"/>
  <c r="H170"/>
  <c r="H168"/>
  <c r="K161"/>
  <c r="I161"/>
  <c r="G161"/>
  <c r="K157"/>
  <c r="I157"/>
  <c r="G157"/>
  <c r="I153"/>
  <c r="K153"/>
  <c r="G153"/>
  <c r="H166"/>
  <c r="M143"/>
  <c r="M126"/>
  <c r="D108"/>
  <c r="L6" s="1"/>
  <c r="M98"/>
  <c r="K101" s="1"/>
  <c r="L5" s="1"/>
  <c r="K66"/>
  <c r="K67"/>
  <c r="K68"/>
  <c r="K69"/>
  <c r="K70"/>
  <c r="K71"/>
  <c r="K65"/>
  <c r="K51"/>
  <c r="K52"/>
  <c r="K53"/>
  <c r="K54"/>
  <c r="K55"/>
  <c r="K50"/>
  <c r="L38"/>
  <c r="L39"/>
  <c r="L40"/>
  <c r="L41"/>
  <c r="L42"/>
  <c r="L43"/>
  <c r="L37"/>
  <c r="N210"/>
  <c r="N211"/>
  <c r="N212"/>
  <c r="N209"/>
  <c r="M50" i="1"/>
  <c r="M49"/>
  <c r="B56" s="1"/>
  <c r="P43"/>
  <c r="D56"/>
  <c r="M32"/>
  <c r="J32"/>
  <c r="P27"/>
  <c r="P28"/>
  <c r="P29"/>
  <c r="P30"/>
  <c r="P31"/>
  <c r="P26"/>
  <c r="I153" i="6" l="1"/>
  <c r="I159" s="1"/>
  <c r="I81" i="5"/>
  <c r="I87"/>
  <c r="K87" s="1"/>
  <c r="I82"/>
  <c r="I77"/>
  <c r="I76"/>
  <c r="K76" s="1"/>
  <c r="I90"/>
  <c r="K90" s="1"/>
  <c r="I79"/>
  <c r="I78"/>
  <c r="I83"/>
  <c r="I75"/>
  <c r="K75" s="1"/>
  <c r="I88"/>
  <c r="K88" s="1"/>
  <c r="I84"/>
  <c r="I85"/>
  <c r="K85" s="1"/>
  <c r="I86"/>
  <c r="K86" s="1"/>
  <c r="I74"/>
  <c r="K74" s="1"/>
  <c r="I89"/>
  <c r="K89" s="1"/>
  <c r="G176" i="3"/>
  <c r="K7" s="1"/>
  <c r="H198" i="2"/>
  <c r="I200" s="1"/>
  <c r="L9" s="1"/>
  <c r="G56" i="1"/>
  <c r="H50" i="7"/>
  <c r="J4" s="1"/>
  <c r="K153" i="6"/>
  <c r="K159" s="1"/>
  <c r="K184"/>
  <c r="J7" s="1"/>
  <c r="J51"/>
  <c r="I184"/>
  <c r="G184"/>
  <c r="J157" i="5"/>
  <c r="F157"/>
  <c r="J122"/>
  <c r="J133" s="1"/>
  <c r="F133"/>
  <c r="C53"/>
  <c r="C55" s="1"/>
  <c r="C57" s="1"/>
  <c r="N213" i="2"/>
  <c r="L10" s="1"/>
  <c r="L144"/>
  <c r="L7" s="1"/>
  <c r="P32" i="1"/>
  <c r="N56"/>
  <c r="K56"/>
  <c r="I51" i="6"/>
  <c r="G162" i="2"/>
  <c r="K215" i="3"/>
  <c r="K9" s="1"/>
  <c r="K162" i="2"/>
  <c r="I162"/>
  <c r="K57"/>
  <c r="G42" i="4" s="1"/>
  <c r="F51" s="1"/>
  <c r="F53" s="1"/>
  <c r="F54" s="1"/>
  <c r="I5" s="1"/>
  <c r="K72" i="2"/>
  <c r="L44"/>
  <c r="N162"/>
  <c r="N166" s="1"/>
  <c r="I160" i="5" l="1"/>
  <c r="J165" s="1"/>
  <c r="K10" i="3"/>
  <c r="J171" i="7" s="1"/>
  <c r="B196" i="2"/>
  <c r="F74" i="4"/>
  <c r="F75" s="1"/>
  <c r="F101" s="1"/>
  <c r="I6" s="1"/>
  <c r="Q56" i="1"/>
  <c r="K77" i="5"/>
  <c r="I135"/>
  <c r="J140" s="1"/>
  <c r="C163" i="6"/>
  <c r="C164" s="1"/>
  <c r="J167" s="1"/>
  <c r="J6" s="1"/>
  <c r="J9" s="1"/>
  <c r="J174" i="7" s="1"/>
  <c r="F56" i="6"/>
  <c r="F57" s="1"/>
  <c r="G34" i="4"/>
  <c r="F36" s="1"/>
  <c r="F38" s="1"/>
  <c r="I4" s="1"/>
  <c r="N170" i="2"/>
  <c r="N168"/>
  <c r="M172" l="1"/>
  <c r="L8" s="1"/>
  <c r="J170" i="5"/>
  <c r="J7" s="1"/>
  <c r="I10" i="4"/>
  <c r="J172" i="7" s="1"/>
  <c r="C58" i="5"/>
  <c r="C59" s="1"/>
  <c r="H65" s="1"/>
  <c r="G32" i="2"/>
  <c r="G33" s="1"/>
  <c r="C46" i="3"/>
  <c r="C47" s="1"/>
  <c r="H77" i="2"/>
  <c r="L4" s="1"/>
  <c r="L11" s="1"/>
  <c r="J170" i="7" s="1"/>
  <c r="C75"/>
  <c r="H81" s="1"/>
  <c r="J5" s="1"/>
  <c r="J9" s="1"/>
  <c r="J175" s="1"/>
  <c r="K78" i="5"/>
  <c r="K79" l="1"/>
  <c r="K80"/>
  <c r="K81" l="1"/>
  <c r="K84"/>
  <c r="K91" l="1"/>
  <c r="H94" s="1"/>
  <c r="J5" s="1"/>
  <c r="J9" s="1"/>
  <c r="J173" i="7" s="1"/>
  <c r="J176" s="1"/>
  <c r="C178" s="1"/>
  <c r="C180" s="1"/>
</calcChain>
</file>

<file path=xl/sharedStrings.xml><?xml version="1.0" encoding="utf-8"?>
<sst xmlns="http://schemas.openxmlformats.org/spreadsheetml/2006/main" count="1961" uniqueCount="1131">
  <si>
    <r>
      <t xml:space="preserve"> </t>
    </r>
    <r>
      <rPr>
        <b/>
        <sz val="14"/>
        <color theme="1"/>
        <rFont val="Shruti"/>
        <family val="2"/>
      </rPr>
      <t>ગ્રીન અને સસ્ટેઇનેબલ (દીર્ઘકાલીન) શાળા</t>
    </r>
  </si>
  <si>
    <t xml:space="preserve">પ્રારંભિક સર્વે </t>
  </si>
  <si>
    <t xml:space="preserve">  મધ્‍યકાલીન સર્વે    </t>
  </si>
  <si>
    <t xml:space="preserve">વર્ષ અંતિત સર્વે : </t>
  </si>
  <si>
    <t>થી</t>
  </si>
  <si>
    <t>ક્રમ</t>
  </si>
  <si>
    <t>વિગત</t>
  </si>
  <si>
    <t>સંખ્યા</t>
  </si>
  <si>
    <t>કુલ સંખ્યા</t>
  </si>
  <si>
    <t>પુરૂષ</t>
  </si>
  <si>
    <t>સ્‍ત્રી</t>
  </si>
  <si>
    <t xml:space="preserve">હેડ માસ્‍ટર </t>
  </si>
  <si>
    <t>શિક્ષકો</t>
  </si>
  <si>
    <t xml:space="preserve">મધ્‍યાહન ભોજન માટે </t>
  </si>
  <si>
    <t>કુલ</t>
  </si>
  <si>
    <r>
      <t xml:space="preserve">નોંધ </t>
    </r>
    <r>
      <rPr>
        <b/>
        <sz val="12"/>
        <color theme="1"/>
        <rFont val="Shruti"/>
        <family val="2"/>
      </rPr>
      <t xml:space="preserve">- </t>
    </r>
    <r>
      <rPr>
        <b/>
        <sz val="14"/>
        <color theme="1"/>
        <rFont val="Times New Roman"/>
        <family val="1"/>
      </rPr>
      <t>*</t>
    </r>
    <r>
      <rPr>
        <b/>
        <sz val="10"/>
        <color theme="1"/>
        <rFont val="Shruti"/>
        <family val="2"/>
      </rPr>
      <t xml:space="preserve"> આંગણવાડી શાળા કેમ્‍પસમાં હોય તો જ સંખ્યા દર્શાવવી. </t>
    </r>
  </si>
  <si>
    <r>
      <t>નામાંકન</t>
    </r>
    <r>
      <rPr>
        <b/>
        <sz val="12"/>
        <color theme="1"/>
        <rFont val="Times New Roman"/>
        <family val="1"/>
      </rPr>
      <t xml:space="preserve">  :-</t>
    </r>
  </si>
  <si>
    <t>ધોરણ  ૧ થી ૫</t>
  </si>
  <si>
    <t>ધોરણ</t>
  </si>
  <si>
    <r>
      <t xml:space="preserve">ધોરણ </t>
    </r>
    <r>
      <rPr>
        <b/>
        <sz val="12"/>
        <color theme="1"/>
        <rFont val="Arial"/>
        <family val="2"/>
      </rPr>
      <t>–</t>
    </r>
    <r>
      <rPr>
        <b/>
        <sz val="12"/>
        <color theme="1"/>
        <rFont val="Shruti"/>
        <family val="2"/>
      </rPr>
      <t xml:space="preserve"> ૧</t>
    </r>
  </si>
  <si>
    <r>
      <t xml:space="preserve">ધોરણ </t>
    </r>
    <r>
      <rPr>
        <b/>
        <sz val="12"/>
        <color theme="1"/>
        <rFont val="Arial"/>
        <family val="2"/>
      </rPr>
      <t>–</t>
    </r>
    <r>
      <rPr>
        <b/>
        <sz val="12"/>
        <color theme="1"/>
        <rFont val="Shruti"/>
        <family val="2"/>
      </rPr>
      <t xml:space="preserve"> ર</t>
    </r>
  </si>
  <si>
    <r>
      <t xml:space="preserve">ધોરણ </t>
    </r>
    <r>
      <rPr>
        <b/>
        <sz val="12"/>
        <color theme="1"/>
        <rFont val="Arial"/>
        <family val="2"/>
      </rPr>
      <t>–</t>
    </r>
    <r>
      <rPr>
        <b/>
        <sz val="12"/>
        <color theme="1"/>
        <rFont val="Shruti"/>
        <family val="2"/>
      </rPr>
      <t xml:space="preserve"> ૩</t>
    </r>
  </si>
  <si>
    <r>
      <t xml:space="preserve">ધોરણ </t>
    </r>
    <r>
      <rPr>
        <b/>
        <sz val="12"/>
        <color theme="1"/>
        <rFont val="Arial"/>
        <family val="2"/>
      </rPr>
      <t>–</t>
    </r>
    <r>
      <rPr>
        <b/>
        <sz val="12"/>
        <color theme="1"/>
        <rFont val="Shruti"/>
        <family val="2"/>
      </rPr>
      <t xml:space="preserve"> ૪</t>
    </r>
  </si>
  <si>
    <r>
      <t>ધોરણ</t>
    </r>
    <r>
      <rPr>
        <b/>
        <sz val="12"/>
        <color theme="1"/>
        <rFont val="Arial"/>
        <family val="2"/>
      </rPr>
      <t>–</t>
    </r>
    <r>
      <rPr>
        <b/>
        <sz val="12"/>
        <color theme="1"/>
        <rFont val="Shruti"/>
        <family val="2"/>
      </rPr>
      <t xml:space="preserve"> પ</t>
    </r>
  </si>
  <si>
    <t xml:space="preserve">કન્‍યા </t>
  </si>
  <si>
    <t>કુમાર</t>
  </si>
  <si>
    <t xml:space="preserve">સંખ્યા </t>
  </si>
  <si>
    <t>ધોરણ  ૬ થી ૮</t>
  </si>
  <si>
    <t>ધોરણ - ૬</t>
  </si>
  <si>
    <t>ધોરણ - ૭</t>
  </si>
  <si>
    <t>ધોરણ - ૮</t>
  </si>
  <si>
    <r>
      <t>૮</t>
    </r>
    <r>
      <rPr>
        <b/>
        <sz val="12"/>
        <color theme="1"/>
        <rFont val="Times New Roman"/>
        <family val="1"/>
      </rPr>
      <t>.</t>
    </r>
    <r>
      <rPr>
        <b/>
        <sz val="12"/>
        <color theme="1"/>
        <rFont val="Shruti"/>
        <family val="2"/>
      </rPr>
      <t>૩</t>
    </r>
    <r>
      <rPr>
        <b/>
        <sz val="12"/>
        <color theme="1"/>
        <rFont val="Times New Roman"/>
        <family val="1"/>
      </rPr>
      <t xml:space="preserve">   </t>
    </r>
    <r>
      <rPr>
        <b/>
        <sz val="12"/>
        <color theme="1"/>
        <rFont val="Shruti"/>
        <family val="2"/>
      </rPr>
      <t xml:space="preserve">શાળામાં કુલ વપરાશકર્તાઓની સંખ્યા </t>
    </r>
  </si>
  <si>
    <r>
      <t>કુલ કન્‍યા</t>
    </r>
    <r>
      <rPr>
        <b/>
        <sz val="12"/>
        <color theme="1"/>
        <rFont val="Times New Roman"/>
        <family val="1"/>
      </rPr>
      <t xml:space="preserve"> (</t>
    </r>
    <r>
      <rPr>
        <b/>
        <sz val="12"/>
        <color theme="1"/>
        <rFont val="Shruti"/>
        <family val="2"/>
      </rPr>
      <t>૮</t>
    </r>
    <r>
      <rPr>
        <b/>
        <sz val="12"/>
        <color theme="1"/>
        <rFont val="Times New Roman"/>
        <family val="1"/>
      </rPr>
      <t>.</t>
    </r>
    <r>
      <rPr>
        <b/>
        <sz val="12"/>
        <color theme="1"/>
        <rFont val="Shruti"/>
        <family val="2"/>
      </rPr>
      <t>૧</t>
    </r>
    <r>
      <rPr>
        <b/>
        <sz val="12"/>
        <color theme="1"/>
        <rFont val="Times New Roman"/>
        <family val="1"/>
      </rPr>
      <t>+</t>
    </r>
    <r>
      <rPr>
        <b/>
        <sz val="12"/>
        <color theme="1"/>
        <rFont val="Shruti"/>
        <family val="2"/>
      </rPr>
      <t>૮</t>
    </r>
    <r>
      <rPr>
        <b/>
        <sz val="12"/>
        <color theme="1"/>
        <rFont val="Times New Roman"/>
        <family val="1"/>
      </rPr>
      <t>.</t>
    </r>
    <r>
      <rPr>
        <b/>
        <sz val="12"/>
        <color theme="1"/>
        <rFont val="Shruti"/>
        <family val="2"/>
      </rPr>
      <t>૨</t>
    </r>
    <r>
      <rPr>
        <b/>
        <sz val="12"/>
        <color theme="1"/>
        <rFont val="Times New Roman"/>
        <family val="1"/>
      </rPr>
      <t>)</t>
    </r>
  </si>
  <si>
    <r>
      <t>કુલ કુમાર</t>
    </r>
    <r>
      <rPr>
        <b/>
        <sz val="12"/>
        <color theme="1"/>
        <rFont val="Times New Roman"/>
        <family val="1"/>
      </rPr>
      <t xml:space="preserve"> (</t>
    </r>
    <r>
      <rPr>
        <b/>
        <sz val="12"/>
        <color theme="1"/>
        <rFont val="Shruti"/>
        <family val="2"/>
      </rPr>
      <t>૮</t>
    </r>
    <r>
      <rPr>
        <b/>
        <sz val="12"/>
        <color theme="1"/>
        <rFont val="Times New Roman"/>
        <family val="1"/>
      </rPr>
      <t>.</t>
    </r>
    <r>
      <rPr>
        <b/>
        <sz val="12"/>
        <color theme="1"/>
        <rFont val="Shruti"/>
        <family val="2"/>
      </rPr>
      <t>૧</t>
    </r>
    <r>
      <rPr>
        <b/>
        <sz val="12"/>
        <color theme="1"/>
        <rFont val="Times New Roman"/>
        <family val="1"/>
      </rPr>
      <t>+</t>
    </r>
    <r>
      <rPr>
        <b/>
        <sz val="12"/>
        <color theme="1"/>
        <rFont val="Shruti"/>
        <family val="2"/>
      </rPr>
      <t>૮</t>
    </r>
    <r>
      <rPr>
        <b/>
        <sz val="12"/>
        <color theme="1"/>
        <rFont val="Times New Roman"/>
        <family val="1"/>
      </rPr>
      <t>.</t>
    </r>
    <r>
      <rPr>
        <b/>
        <sz val="12"/>
        <color theme="1"/>
        <rFont val="Shruti"/>
        <family val="2"/>
      </rPr>
      <t>૨</t>
    </r>
    <r>
      <rPr>
        <b/>
        <sz val="12"/>
        <color theme="1"/>
        <rFont val="Times New Roman"/>
        <family val="1"/>
      </rPr>
      <t>)</t>
    </r>
  </si>
  <si>
    <r>
      <t>કુલ વિદ્યાર્થી</t>
    </r>
    <r>
      <rPr>
        <b/>
        <sz val="12"/>
        <color theme="1"/>
        <rFont val="Times New Roman"/>
        <family val="1"/>
      </rPr>
      <t xml:space="preserve"> (</t>
    </r>
    <r>
      <rPr>
        <b/>
        <sz val="12"/>
        <color theme="1"/>
        <rFont val="Shruti"/>
        <family val="2"/>
      </rPr>
      <t>૮</t>
    </r>
    <r>
      <rPr>
        <b/>
        <sz val="12"/>
        <color theme="1"/>
        <rFont val="Times New Roman"/>
        <family val="1"/>
      </rPr>
      <t>.</t>
    </r>
    <r>
      <rPr>
        <b/>
        <sz val="12"/>
        <color theme="1"/>
        <rFont val="Shruti"/>
        <family val="2"/>
      </rPr>
      <t>૧</t>
    </r>
    <r>
      <rPr>
        <b/>
        <sz val="12"/>
        <color theme="1"/>
        <rFont val="Times New Roman"/>
        <family val="1"/>
      </rPr>
      <t xml:space="preserve">+ </t>
    </r>
    <r>
      <rPr>
        <b/>
        <sz val="12"/>
        <color theme="1"/>
        <rFont val="Shruti"/>
        <family val="2"/>
      </rPr>
      <t>૮</t>
    </r>
    <r>
      <rPr>
        <b/>
        <sz val="12"/>
        <color theme="1"/>
        <rFont val="Times New Roman"/>
        <family val="1"/>
      </rPr>
      <t>.</t>
    </r>
    <r>
      <rPr>
        <b/>
        <sz val="12"/>
        <color theme="1"/>
        <rFont val="Shruti"/>
        <family val="2"/>
      </rPr>
      <t>૨</t>
    </r>
    <r>
      <rPr>
        <b/>
        <sz val="12"/>
        <color theme="1"/>
        <rFont val="Times New Roman"/>
        <family val="1"/>
      </rPr>
      <t>)</t>
    </r>
  </si>
  <si>
    <t xml:space="preserve">કુલ શિક્ષકો અને હેડ માસ્‍ટર </t>
  </si>
  <si>
    <t>કુલ અન્‍ય સ્‍ટાફ</t>
  </si>
  <si>
    <t xml:space="preserve">શાળામાં કુલ વપરાશકર્તાઓ </t>
  </si>
  <si>
    <r>
      <t>(</t>
    </r>
    <r>
      <rPr>
        <b/>
        <sz val="12"/>
        <color theme="1"/>
        <rFont val="Shruti"/>
        <family val="2"/>
      </rPr>
      <t>કુલ સંખ્યા</t>
    </r>
    <r>
      <rPr>
        <b/>
        <sz val="12"/>
        <color theme="1"/>
        <rFont val="Times New Roman"/>
        <family val="1"/>
      </rPr>
      <t>)</t>
    </r>
  </si>
  <si>
    <t>a</t>
  </si>
  <si>
    <t>b</t>
  </si>
  <si>
    <t>c</t>
  </si>
  <si>
    <t>d</t>
  </si>
  <si>
    <t>e</t>
  </si>
  <si>
    <t>f = c+d+e</t>
  </si>
  <si>
    <t>બાલા એલીમેન્‍ટસ</t>
  </si>
  <si>
    <t xml:space="preserve">આ શૈક્ષણિક વર્ષમાં શાળાના કાર્ય દિવસોની સંખ્યા.  </t>
  </si>
  <si>
    <t>પાઠ</t>
  </si>
  <si>
    <t>પાઠ નં.</t>
  </si>
  <si>
    <t>પાના નં.</t>
  </si>
  <si>
    <t>પાઠનું નામ</t>
  </si>
  <si>
    <t>માપન</t>
  </si>
  <si>
    <t>૬–સે.૧</t>
  </si>
  <si>
    <t>હવા</t>
  </si>
  <si>
    <t>પ્રકાશ</t>
  </si>
  <si>
    <t>૬–સે.૨</t>
  </si>
  <si>
    <t>પર્યાવરણની જાળવણી</t>
  </si>
  <si>
    <t>૭–સે.૨</t>
  </si>
  <si>
    <t>હવાનું પ્રદુષણ</t>
  </si>
  <si>
    <t>૮–સે.૧</t>
  </si>
  <si>
    <t>હવાનું દબાણ</t>
  </si>
  <si>
    <t>૮–સે.૨</t>
  </si>
  <si>
    <t>વાયુઓની બનાવટ</t>
  </si>
  <si>
    <t>દહન</t>
  </si>
  <si>
    <t>અશ્મિ બળતણ</t>
  </si>
  <si>
    <t>પાણી</t>
  </si>
  <si>
    <t>સૌ સાથે</t>
  </si>
  <si>
    <t>૭–સે.૧</t>
  </si>
  <si>
    <t>પાણીના ગુણધર્મો</t>
  </si>
  <si>
    <t>જમીન</t>
  </si>
  <si>
    <t>બીજની વિકાસયાત્રા</t>
  </si>
  <si>
    <t>સજીવ અને નિર્જીવ</t>
  </si>
  <si>
    <t>બીજ</t>
  </si>
  <si>
    <t>વનસ્પતિને ઓળખીએ</t>
  </si>
  <si>
    <t>પ્રાણી જગત</t>
  </si>
  <si>
    <t>વનસ્પતિના અંગો</t>
  </si>
  <si>
    <t>જમીનની ફળદ્રુપતા</t>
  </si>
  <si>
    <t>પોષણ શ્રેણી-આહાર કડી</t>
  </si>
  <si>
    <t>પર્યાવરણીય સંતુલન</t>
  </si>
  <si>
    <t>પુષ્પ અને ફળ</t>
  </si>
  <si>
    <t>આધુનિક ખેતી</t>
  </si>
  <si>
    <t>અનુકુલન</t>
  </si>
  <si>
    <t>ઉર્જા</t>
  </si>
  <si>
    <t>ધ્વનિ</t>
  </si>
  <si>
    <t>ઉષ્મા</t>
  </si>
  <si>
    <t>ઉર્જાના સ્ત્રોતો</t>
  </si>
  <si>
    <t>ઉર્જાના સ્વરૂપો</t>
  </si>
  <si>
    <t>સૌર ઉપકરણો</t>
  </si>
  <si>
    <t>વેસ્ટ</t>
  </si>
  <si>
    <t>પદાર્થોનું અલગીકરણ</t>
  </si>
  <si>
    <t>માનવ નિર્મિત પદાર્થો</t>
  </si>
  <si>
    <t>બાંધકામ</t>
  </si>
  <si>
    <t>આપત્તિ અને બચાવ</t>
  </si>
  <si>
    <t>આપણી આસપાસના ફેરફારો</t>
  </si>
  <si>
    <t xml:space="preserve">I. </t>
  </si>
  <si>
    <t xml:space="preserve">કાર્ય </t>
  </si>
  <si>
    <t>નં.</t>
  </si>
  <si>
    <t>કાર્ય</t>
  </si>
  <si>
    <t>મહત્તમ માર્કસ</t>
  </si>
  <si>
    <t>અમારી શાળા દ્વારા મેળવેલ માર્કસ</t>
  </si>
  <si>
    <t>અમારી શાળાની હવા મૂલ્યાંકન ટીમ</t>
  </si>
  <si>
    <t>-</t>
  </si>
  <si>
    <r>
      <t>શાળા સમુદાયનું શાળા પરિસરમાં જ</t>
    </r>
    <r>
      <rPr>
        <sz val="10"/>
        <color theme="1"/>
        <rFont val="Times New Roman"/>
        <family val="1"/>
      </rPr>
      <t xml:space="preserve"> </t>
    </r>
    <r>
      <rPr>
        <sz val="10"/>
        <color theme="1"/>
        <rFont val="Shruti"/>
        <family val="2"/>
      </rPr>
      <t>ઓક્સિજન સંતુલન.</t>
    </r>
  </si>
  <si>
    <t>અમારી શાળામાં હવાના પ્રદૂષણની સ્‍થિતિ.</t>
  </si>
  <si>
    <t xml:space="preserve">હવામાં ભળેલા શ્વાસોશ્વાસની પ્રક્રિયામાં નુકશાન કરતા તરલ કણોનું પ્રમાણ ઓછુ હોય તેવા વિસ્‍તારમાંથી આવતા બાળકોના પરિવારની સંખ્યા. </t>
  </si>
  <si>
    <t>અમારી શાળામાં મધ્યાહન ભોજન યોજના</t>
  </si>
  <si>
    <t xml:space="preserve">દરરોજ શાળામાં આવવા જવાની પરિવહન પધ્ધતિ. </t>
  </si>
  <si>
    <r>
      <t xml:space="preserve">કુદરતી </t>
    </r>
    <r>
      <rPr>
        <sz val="10"/>
        <color theme="1"/>
        <rFont val="Times New Roman"/>
        <family val="1"/>
      </rPr>
      <t>–</t>
    </r>
    <r>
      <rPr>
        <sz val="10"/>
        <color theme="1"/>
        <rFont val="Shruti"/>
        <family val="2"/>
      </rPr>
      <t xml:space="preserve"> પુરતી હવા ઉજાસવાળુ શાળાનું મકાન.</t>
    </r>
  </si>
  <si>
    <t>શાળા અને તેની આસપાસના વિસ્‍તારમાં હવાની ગુણવત્તા સુધરે તે માટે શાળા સમુદાય દ્વારા કરેલ પહેલ</t>
  </si>
  <si>
    <r>
      <t xml:space="preserve">કાર્ય </t>
    </r>
    <r>
      <rPr>
        <b/>
        <sz val="14"/>
        <color theme="1"/>
        <rFont val="Times New Roman"/>
        <family val="1"/>
      </rPr>
      <t>–</t>
    </r>
    <r>
      <rPr>
        <b/>
        <sz val="14"/>
        <color theme="1"/>
        <rFont val="Shruti"/>
        <family val="2"/>
      </rPr>
      <t xml:space="preserve"> ૧ :</t>
    </r>
    <r>
      <rPr>
        <b/>
        <sz val="14"/>
        <color theme="1"/>
        <rFont val="Times New Roman"/>
        <family val="1"/>
      </rPr>
      <t xml:space="preserve"> </t>
    </r>
    <r>
      <rPr>
        <b/>
        <sz val="14"/>
        <color theme="1"/>
        <rFont val="Shruti"/>
        <family val="2"/>
      </rPr>
      <t>અમારી શાળાની હવા મૂલ્યાંકન ટીમ</t>
    </r>
  </si>
  <si>
    <r>
      <t xml:space="preserve">ઇન-ચાર્જ શિક્ષકનું નામ             </t>
    </r>
    <r>
      <rPr>
        <sz val="10"/>
        <color theme="1"/>
        <rFont val="Times New Roman"/>
        <family val="1"/>
      </rPr>
      <t>: ______________________________________________________</t>
    </r>
  </si>
  <si>
    <r>
      <t>શાળા ટ્રાન્સપોર્ટના ઇન ચાર્જનું  નામ</t>
    </r>
    <r>
      <rPr>
        <sz val="10"/>
        <color theme="1"/>
        <rFont val="Times New Roman"/>
        <family val="1"/>
      </rPr>
      <t xml:space="preserve"> (</t>
    </r>
    <r>
      <rPr>
        <sz val="10"/>
        <color theme="1"/>
        <rFont val="Shruti"/>
        <family val="2"/>
      </rPr>
      <t>જો ઉપલબ્ધ હોય તો)</t>
    </r>
    <r>
      <rPr>
        <sz val="10"/>
        <color theme="1"/>
        <rFont val="Times New Roman"/>
        <family val="1"/>
      </rPr>
      <t>: ___________________________________</t>
    </r>
  </si>
  <si>
    <r>
      <t xml:space="preserve">વિદ્યાર્થીઓની વિગત </t>
    </r>
    <r>
      <rPr>
        <b/>
        <sz val="11"/>
        <color theme="1"/>
        <rFont val="Times New Roman"/>
        <family val="1"/>
      </rPr>
      <t>:-</t>
    </r>
  </si>
  <si>
    <t>ક્રમ નં.</t>
  </si>
  <si>
    <t>વિદ્યાર્થીઓનું નામ</t>
  </si>
  <si>
    <r>
      <t>નોંધ</t>
    </r>
    <r>
      <rPr>
        <b/>
        <sz val="10"/>
        <color theme="1"/>
        <rFont val="Times New Roman"/>
        <family val="1"/>
      </rPr>
      <t xml:space="preserve">   :- </t>
    </r>
  </si>
  <si>
    <r>
      <t>(૧)  ૧૦</t>
    </r>
    <r>
      <rPr>
        <sz val="9"/>
        <color theme="1"/>
        <rFont val="Times New Roman"/>
        <family val="1"/>
      </rPr>
      <t xml:space="preserve"> </t>
    </r>
    <r>
      <rPr>
        <sz val="9"/>
        <color theme="1"/>
        <rFont val="Shruti"/>
        <family val="2"/>
      </rPr>
      <t xml:space="preserve">વિદ્યાર્થીઓમાં ૫ </t>
    </r>
    <r>
      <rPr>
        <sz val="9"/>
        <color theme="1"/>
        <rFont val="Times New Roman"/>
        <family val="1"/>
      </rPr>
      <t xml:space="preserve"> </t>
    </r>
    <r>
      <rPr>
        <sz val="9"/>
        <color theme="1"/>
        <rFont val="Shruti"/>
        <family val="2"/>
      </rPr>
      <t xml:space="preserve">કન્‍યાઓની અને ૫ કુમારની પસંદગી કરવી.    </t>
    </r>
    <r>
      <rPr>
        <sz val="9"/>
        <color theme="1"/>
        <rFont val="Times New Roman"/>
        <family val="1"/>
      </rPr>
      <t xml:space="preserve"> </t>
    </r>
  </si>
  <si>
    <r>
      <t>(૨)</t>
    </r>
    <r>
      <rPr>
        <sz val="9"/>
        <color theme="1"/>
        <rFont val="Times New Roman"/>
        <family val="1"/>
      </rPr>
      <t xml:space="preserve">   </t>
    </r>
    <r>
      <rPr>
        <sz val="9"/>
        <color theme="1"/>
        <rFont val="Shruti"/>
        <family val="2"/>
      </rPr>
      <t>શાળા ધોરણ-૭ સુધી હોય તો</t>
    </r>
    <r>
      <rPr>
        <sz val="9"/>
        <color theme="1"/>
        <rFont val="Times New Roman"/>
        <family val="1"/>
      </rPr>
      <t xml:space="preserve">, </t>
    </r>
    <r>
      <rPr>
        <sz val="9"/>
        <color theme="1"/>
        <rFont val="Shruti"/>
        <family val="2"/>
      </rPr>
      <t xml:space="preserve">ર વિદ્યાર્થી ધોરણ-પ માંથી, ૪ વિદ્યાર્થી ધોરણ-૬ માંથી અને ૪ વિદ્યાર્થી ધોરણ-૭ માંથી પસંદ કરવા. </t>
    </r>
  </si>
  <si>
    <t xml:space="preserve">(૩) શાળા ધોરણ-૮ સુધી હોય તો, ર વિદ્યાર્થી ધોરણ-પ માંથી, ર વિદ્યાર્થી ધોરણ-૬ માંથી અને ૨ વિદ્યાર્થી ધોરણ-૭ માંથી                   અને ૪ વિદ્યાર્થી ધોરણ-૮ માંથી પસંદ કરવા. </t>
  </si>
  <si>
    <t>શાળા સમય દરમ્‍યાન  શાળા સમુદાયને ઓક્સિજનની જરૂરીયાત</t>
  </si>
  <si>
    <t>૨.૨</t>
  </si>
  <si>
    <t>શાળામાં કુલ હયાત ગ્રીન વિસ્તારની ગણતરી :-</t>
  </si>
  <si>
    <t>શાળામાં આવેલ સ્‍થળની વિગત</t>
  </si>
  <si>
    <t>પહોળાઇ મીટર</t>
  </si>
  <si>
    <t xml:space="preserve">કુલ ક્ષેત્રફળ </t>
  </si>
  <si>
    <t>વૃક્ષનું નામ</t>
  </si>
  <si>
    <t>સરખા વ્યાસ ધરાવતા વૃક્ષોની સંખ્યા</t>
  </si>
  <si>
    <r>
      <t>છાયડાવાળો વિસ્‍તાર</t>
    </r>
    <r>
      <rPr>
        <b/>
        <sz val="11"/>
        <color theme="1"/>
        <rFont val="Times New Roman"/>
        <family val="1"/>
      </rPr>
      <t xml:space="preserve"> </t>
    </r>
    <r>
      <rPr>
        <b/>
        <sz val="11"/>
        <color theme="1"/>
        <rFont val="Shruti"/>
        <family val="2"/>
      </rPr>
      <t xml:space="preserve">ચોરસ મીટર </t>
    </r>
    <r>
      <rPr>
        <b/>
        <sz val="12"/>
        <color theme="1"/>
        <rFont val="Times New Roman"/>
        <family val="1"/>
      </rPr>
      <t>=</t>
    </r>
  </si>
  <si>
    <r>
      <t>(</t>
    </r>
    <r>
      <rPr>
        <b/>
        <sz val="10"/>
        <color theme="1"/>
        <rFont val="Shruti"/>
        <family val="2"/>
      </rPr>
      <t xml:space="preserve">વૃક્ષની સંખ્યા </t>
    </r>
    <r>
      <rPr>
        <b/>
        <sz val="13"/>
        <color theme="1"/>
        <rFont val="Arial"/>
        <family val="2"/>
      </rPr>
      <t>x</t>
    </r>
    <r>
      <rPr>
        <b/>
        <sz val="10"/>
        <color theme="1"/>
        <rFont val="Times New Roman"/>
        <family val="1"/>
      </rPr>
      <t xml:space="preserve"> </t>
    </r>
    <r>
      <rPr>
        <b/>
        <sz val="10"/>
        <color theme="1"/>
        <rFont val="Shruti"/>
        <family val="2"/>
      </rPr>
      <t>૨૨</t>
    </r>
    <r>
      <rPr>
        <b/>
        <sz val="10"/>
        <color theme="1"/>
        <rFont val="Times New Roman"/>
        <family val="1"/>
      </rPr>
      <t xml:space="preserve"> </t>
    </r>
    <r>
      <rPr>
        <b/>
        <sz val="13"/>
        <color theme="1"/>
        <rFont val="Arial"/>
        <family val="2"/>
      </rPr>
      <t xml:space="preserve"> x</t>
    </r>
    <r>
      <rPr>
        <b/>
        <sz val="10"/>
        <color theme="1"/>
        <rFont val="Times New Roman"/>
        <family val="1"/>
      </rPr>
      <t xml:space="preserve">  </t>
    </r>
    <r>
      <rPr>
        <b/>
        <sz val="10"/>
        <color theme="1"/>
        <rFont val="Shruti"/>
        <family val="2"/>
      </rPr>
      <t>વ્યાસ</t>
    </r>
    <r>
      <rPr>
        <b/>
        <sz val="10"/>
        <color theme="1"/>
        <rFont val="Times New Roman"/>
        <family val="1"/>
      </rPr>
      <t xml:space="preserve"> </t>
    </r>
    <r>
      <rPr>
        <b/>
        <sz val="13"/>
        <color theme="1"/>
        <rFont val="Arial"/>
        <family val="2"/>
      </rPr>
      <t xml:space="preserve"> x</t>
    </r>
    <r>
      <rPr>
        <b/>
        <sz val="10"/>
        <color theme="1"/>
        <rFont val="Times New Roman"/>
        <family val="1"/>
      </rPr>
      <t xml:space="preserve">  </t>
    </r>
    <r>
      <rPr>
        <b/>
        <sz val="10"/>
        <color theme="1"/>
        <rFont val="Shruti"/>
        <family val="2"/>
      </rPr>
      <t>વ્યાસ</t>
    </r>
    <r>
      <rPr>
        <b/>
        <sz val="10"/>
        <color theme="1"/>
        <rFont val="Times New Roman"/>
        <family val="1"/>
      </rPr>
      <t>)</t>
    </r>
  </si>
  <si>
    <r>
      <t>૭</t>
    </r>
    <r>
      <rPr>
        <b/>
        <sz val="10"/>
        <color theme="1"/>
        <rFont val="Times New Roman"/>
        <family val="1"/>
      </rPr>
      <t xml:space="preserve"> </t>
    </r>
    <r>
      <rPr>
        <b/>
        <sz val="13"/>
        <color theme="1"/>
        <rFont val="Times New Roman"/>
        <family val="1"/>
      </rPr>
      <t xml:space="preserve"> </t>
    </r>
    <r>
      <rPr>
        <b/>
        <sz val="13"/>
        <color theme="1"/>
        <rFont val="Arial"/>
        <family val="2"/>
      </rPr>
      <t xml:space="preserve"> x</t>
    </r>
    <r>
      <rPr>
        <b/>
        <sz val="13"/>
        <color theme="1"/>
        <rFont val="Times New Roman"/>
        <family val="1"/>
      </rPr>
      <t xml:space="preserve">  </t>
    </r>
    <r>
      <rPr>
        <b/>
        <sz val="9"/>
        <color theme="1"/>
        <rFont val="Shruti"/>
        <family val="2"/>
      </rPr>
      <t>૪</t>
    </r>
  </si>
  <si>
    <r>
      <t>નોંધ</t>
    </r>
    <r>
      <rPr>
        <b/>
        <sz val="8"/>
        <color theme="1"/>
        <rFont val="Shruti"/>
        <family val="2"/>
      </rPr>
      <t xml:space="preserve"> </t>
    </r>
    <r>
      <rPr>
        <sz val="14"/>
        <color theme="1"/>
        <rFont val="Times New Roman"/>
        <family val="1"/>
      </rPr>
      <t>*</t>
    </r>
    <r>
      <rPr>
        <b/>
        <sz val="9"/>
        <color theme="1"/>
        <rFont val="Shruti"/>
        <family val="2"/>
      </rPr>
      <t xml:space="preserve"> ૨.૨ અ અને ૨.૨ બ ની ગણતરી વખતે હયાત પાનામાં પુરતી જગ્યા ન હોય</t>
    </r>
    <r>
      <rPr>
        <sz val="10"/>
        <color theme="1"/>
        <rFont val="LMG-Arun"/>
      </rPr>
      <t xml:space="preserve"> </t>
    </r>
    <r>
      <rPr>
        <b/>
        <sz val="9"/>
        <color theme="1"/>
        <rFont val="Shruti"/>
        <family val="2"/>
      </rPr>
      <t>તો અલગ થી પાનામાં ગણતરી કરી ફોર્મ સાથે જોડવું</t>
    </r>
  </si>
  <si>
    <t xml:space="preserve">  </t>
  </si>
  <si>
    <r>
      <t xml:space="preserve">કાર્ય </t>
    </r>
    <r>
      <rPr>
        <b/>
        <sz val="14"/>
        <color theme="1"/>
        <rFont val="Times New Roman"/>
        <family val="1"/>
      </rPr>
      <t>–</t>
    </r>
    <r>
      <rPr>
        <b/>
        <sz val="14"/>
        <color theme="1"/>
        <rFont val="Shruti"/>
        <family val="2"/>
      </rPr>
      <t xml:space="preserve"> ૩ </t>
    </r>
  </si>
  <si>
    <t xml:space="preserve">ક્રમ નં. </t>
  </si>
  <si>
    <t>પ્રદુષકો</t>
  </si>
  <si>
    <r>
      <t xml:space="preserve">જો મૂલ્‍ય </t>
    </r>
    <r>
      <rPr>
        <b/>
        <sz val="10"/>
        <color theme="1"/>
        <rFont val="Times New Roman"/>
        <family val="1"/>
      </rPr>
      <t xml:space="preserve">a </t>
    </r>
    <r>
      <rPr>
        <b/>
        <sz val="10"/>
        <color theme="1"/>
        <rFont val="Arial"/>
        <family val="2"/>
      </rPr>
      <t>≤</t>
    </r>
    <r>
      <rPr>
        <b/>
        <sz val="10"/>
        <color theme="1"/>
        <rFont val="Times New Roman"/>
        <family val="1"/>
      </rPr>
      <t xml:space="preserve"> b </t>
    </r>
    <r>
      <rPr>
        <b/>
        <sz val="10"/>
        <color theme="1"/>
        <rFont val="Shruti"/>
        <family val="2"/>
      </rPr>
      <t xml:space="preserve">હોય તો  સંબંધિત સ્તર માટે ૧ માર્કસ આપો. </t>
    </r>
  </si>
  <si>
    <r>
      <t>સલ્ફર ડાયોક્સાઈડ (૨૪</t>
    </r>
    <r>
      <rPr>
        <sz val="10"/>
        <color theme="1"/>
        <rFont val="Times New Roman"/>
        <family val="1"/>
      </rPr>
      <t xml:space="preserve"> </t>
    </r>
    <r>
      <rPr>
        <sz val="10"/>
        <color theme="1"/>
        <rFont val="Shruti"/>
        <family val="2"/>
      </rPr>
      <t>કલાક)</t>
    </r>
  </si>
  <si>
    <r>
      <t>૩૦</t>
    </r>
    <r>
      <rPr>
        <sz val="10"/>
        <color theme="1"/>
        <rFont val="Times New Roman"/>
        <family val="1"/>
      </rPr>
      <t xml:space="preserve"> </t>
    </r>
    <r>
      <rPr>
        <sz val="10"/>
        <color theme="1"/>
        <rFont val="Shruti"/>
        <family val="2"/>
      </rPr>
      <t>થી</t>
    </r>
    <r>
      <rPr>
        <sz val="10"/>
        <color theme="1"/>
        <rFont val="Times New Roman"/>
        <family val="1"/>
      </rPr>
      <t xml:space="preserve"> </t>
    </r>
    <r>
      <rPr>
        <sz val="10"/>
        <color theme="1"/>
        <rFont val="Shruti"/>
        <family val="2"/>
      </rPr>
      <t>૮૦</t>
    </r>
  </si>
  <si>
    <r>
      <t>નાઇટ્રોજન ઓક્સાઇડ (૨૪</t>
    </r>
    <r>
      <rPr>
        <sz val="10"/>
        <color theme="1"/>
        <rFont val="Times New Roman"/>
        <family val="1"/>
      </rPr>
      <t xml:space="preserve"> </t>
    </r>
    <r>
      <rPr>
        <sz val="10"/>
        <color theme="1"/>
        <rFont val="Shruti"/>
        <family val="2"/>
      </rPr>
      <t>કલાક)</t>
    </r>
  </si>
  <si>
    <r>
      <t>સ્થગિત ભૌતિક પદાર્થ (૨૪</t>
    </r>
    <r>
      <rPr>
        <sz val="10"/>
        <color theme="1"/>
        <rFont val="Times New Roman"/>
        <family val="1"/>
      </rPr>
      <t xml:space="preserve"> </t>
    </r>
    <r>
      <rPr>
        <sz val="10"/>
        <color theme="1"/>
        <rFont val="Shruti"/>
        <family val="2"/>
      </rPr>
      <t>કલાક)</t>
    </r>
  </si>
  <si>
    <r>
      <t>૧૦૦</t>
    </r>
    <r>
      <rPr>
        <sz val="10"/>
        <color theme="1"/>
        <rFont val="Times New Roman"/>
        <family val="1"/>
      </rPr>
      <t xml:space="preserve"> </t>
    </r>
    <r>
      <rPr>
        <sz val="10"/>
        <color theme="1"/>
        <rFont val="Shruti"/>
        <family val="2"/>
      </rPr>
      <t>થી</t>
    </r>
    <r>
      <rPr>
        <sz val="10"/>
        <color theme="1"/>
        <rFont val="Times New Roman"/>
        <family val="1"/>
      </rPr>
      <t xml:space="preserve"> </t>
    </r>
    <r>
      <rPr>
        <sz val="10"/>
        <color theme="1"/>
        <rFont val="Shruti"/>
        <family val="2"/>
      </rPr>
      <t>૨૦૦</t>
    </r>
  </si>
  <si>
    <r>
      <t>૭૫</t>
    </r>
    <r>
      <rPr>
        <sz val="10"/>
        <color theme="1"/>
        <rFont val="Times New Roman"/>
        <family val="1"/>
      </rPr>
      <t xml:space="preserve"> </t>
    </r>
    <r>
      <rPr>
        <sz val="10"/>
        <color theme="1"/>
        <rFont val="Shruti"/>
        <family val="2"/>
      </rPr>
      <t>થી</t>
    </r>
    <r>
      <rPr>
        <sz val="10"/>
        <color theme="1"/>
        <rFont val="Times New Roman"/>
        <family val="1"/>
      </rPr>
      <t xml:space="preserve"> </t>
    </r>
    <r>
      <rPr>
        <sz val="10"/>
        <color theme="1"/>
        <rFont val="Shruti"/>
        <family val="2"/>
      </rPr>
      <t>૧૦૦</t>
    </r>
  </si>
  <si>
    <r>
      <t>કાર્બન મોનોક્સાઇડ (૮</t>
    </r>
    <r>
      <rPr>
        <sz val="10"/>
        <color theme="1"/>
        <rFont val="Times New Roman"/>
        <family val="1"/>
      </rPr>
      <t xml:space="preserve"> </t>
    </r>
    <r>
      <rPr>
        <sz val="10"/>
        <color theme="1"/>
        <rFont val="Shruti"/>
        <family val="2"/>
      </rPr>
      <t>કલાક)</t>
    </r>
  </si>
  <si>
    <t>૧ થી ૨</t>
  </si>
  <si>
    <t xml:space="preserve">કુલ </t>
  </si>
  <si>
    <t xml:space="preserve"> </t>
  </si>
  <si>
    <r>
      <t>નોંધ -</t>
    </r>
    <r>
      <rPr>
        <sz val="12"/>
        <color theme="1"/>
        <rFont val="Shruti"/>
        <family val="2"/>
      </rPr>
      <t xml:space="preserve"> </t>
    </r>
    <r>
      <rPr>
        <b/>
        <sz val="15"/>
        <color theme="1"/>
        <rFont val="Times New Roman"/>
        <family val="1"/>
      </rPr>
      <t>*</t>
    </r>
    <r>
      <rPr>
        <b/>
        <sz val="11"/>
        <color theme="1"/>
        <rFont val="Times New Roman"/>
        <family val="1"/>
      </rPr>
      <t xml:space="preserve"> </t>
    </r>
    <r>
      <rPr>
        <b/>
        <sz val="11"/>
        <color theme="1"/>
        <rFont val="Shruti"/>
        <family val="2"/>
      </rPr>
      <t>આ માહિતી ગુજરાત પ્રદૂષણ બોર્ડમાંથી લેવાની રહેશે.</t>
    </r>
  </si>
  <si>
    <r>
      <t xml:space="preserve">કાર્ય </t>
    </r>
    <r>
      <rPr>
        <b/>
        <sz val="14"/>
        <color theme="1"/>
        <rFont val="Times New Roman"/>
        <family val="1"/>
      </rPr>
      <t>–</t>
    </r>
    <r>
      <rPr>
        <b/>
        <sz val="14"/>
        <color theme="1"/>
        <rFont val="Shruti"/>
        <family val="2"/>
      </rPr>
      <t xml:space="preserve"> પ </t>
    </r>
  </si>
  <si>
    <r>
      <t>શાળા કેમ્પસમાં ભોજન તૈયાર કરવામાં આવે છે</t>
    </r>
    <r>
      <rPr>
        <sz val="11"/>
        <color theme="1"/>
        <rFont val="Times New Roman"/>
        <family val="1"/>
      </rPr>
      <t xml:space="preserve">?   </t>
    </r>
  </si>
  <si>
    <r>
      <t>(</t>
    </r>
    <r>
      <rPr>
        <sz val="11"/>
        <color theme="1"/>
        <rFont val="Shruti"/>
        <family val="2"/>
      </rPr>
      <t>હા</t>
    </r>
    <r>
      <rPr>
        <sz val="11"/>
        <color theme="1"/>
        <rFont val="Times New Roman"/>
        <family val="1"/>
      </rPr>
      <t xml:space="preserve"> = </t>
    </r>
    <r>
      <rPr>
        <sz val="11"/>
        <color theme="1"/>
        <rFont val="Shruti"/>
        <family val="2"/>
      </rPr>
      <t>૧</t>
    </r>
    <r>
      <rPr>
        <sz val="11"/>
        <color theme="1"/>
        <rFont val="Times New Roman"/>
        <family val="1"/>
      </rPr>
      <t xml:space="preserve">, </t>
    </r>
    <r>
      <rPr>
        <sz val="11"/>
        <color theme="1"/>
        <rFont val="Shruti"/>
        <family val="2"/>
      </rPr>
      <t>ના</t>
    </r>
    <r>
      <rPr>
        <sz val="11"/>
        <color theme="1"/>
        <rFont val="Times New Roman"/>
        <family val="1"/>
      </rPr>
      <t xml:space="preserve"> = </t>
    </r>
    <r>
      <rPr>
        <sz val="11"/>
        <color theme="1"/>
        <rFont val="Shruti"/>
        <family val="2"/>
      </rPr>
      <t>૦</t>
    </r>
    <r>
      <rPr>
        <sz val="11"/>
        <color theme="1"/>
        <rFont val="Times New Roman"/>
        <family val="1"/>
      </rPr>
      <t xml:space="preserve">) </t>
    </r>
  </si>
  <si>
    <r>
      <t>શાળા એમ.ડી.એમ. કિચન શેડ ધરાવે છે</t>
    </r>
    <r>
      <rPr>
        <sz val="11"/>
        <color theme="1"/>
        <rFont val="Times New Roman"/>
        <family val="1"/>
      </rPr>
      <t xml:space="preserve">?  </t>
    </r>
  </si>
  <si>
    <t xml:space="preserve">શાળામાં મધ્‍યાહન ભોજન શાળામાં ન બનતુ હોય તો, </t>
  </si>
  <si>
    <t>૫.૪ અ.  મધ્‍યાહન ભોજન બનાવવામાં અપનાવેલ પધ્ધતિથી થતી ઉર્જાની બચત</t>
  </si>
  <si>
    <t>પધ્ધતિ</t>
  </si>
  <si>
    <t>મેળવેલ માર્કસ</t>
  </si>
  <si>
    <t>અનાજ અને કઠોળ રસોઇ પહેલા  પલાળવા</t>
  </si>
  <si>
    <t>પ્રેશર કૂકરનો ઉપયોગ</t>
  </si>
  <si>
    <t>નવીન પ્રથા</t>
  </si>
  <si>
    <t xml:space="preserve">     ૫.૪ બ. મધ્યાહન ભોજનની રસોઇમાં બળતણનો ઉપયોગ</t>
  </si>
  <si>
    <t>બળતણનો ઉપયોગ</t>
  </si>
  <si>
    <t xml:space="preserve">પુનઃપ્રાપ્ય ઊર્જાનો ૧૦૦% ઉપયોગ ( સૌર ઉર્જા / બાયો ગેસ) </t>
  </si>
  <si>
    <t>અથવા</t>
  </si>
  <si>
    <t>પુનઃપ્રાપ્ય ઊર્જાનો આંશિક ઉપયોગ</t>
  </si>
  <si>
    <r>
      <t xml:space="preserve">a = </t>
    </r>
    <r>
      <rPr>
        <sz val="10"/>
        <color theme="1"/>
        <rFont val="Shruti"/>
        <family val="2"/>
      </rPr>
      <t xml:space="preserve">ભોજન બનાવવા પૂન:પ્રાપ્ય ઉર્જાનો ઉપયોગ કર્યો હોય તેવા દિવસોની સંખ્યા </t>
    </r>
  </si>
  <si>
    <r>
      <t>b =</t>
    </r>
    <r>
      <rPr>
        <sz val="10"/>
        <color theme="1"/>
        <rFont val="Shruti"/>
        <family val="2"/>
      </rPr>
      <t xml:space="preserve"> વર્ષ દરમ્‍યાન ભોજન બનતુ હોય તેવા દિવસોની સંખ્યા </t>
    </r>
  </si>
  <si>
    <r>
      <t xml:space="preserve">a x </t>
    </r>
    <r>
      <rPr>
        <u/>
        <sz val="11"/>
        <color theme="1"/>
        <rFont val="Shruti"/>
        <family val="2"/>
      </rPr>
      <t>૭</t>
    </r>
  </si>
  <si>
    <t>એલ.પી.જી / પી.એન.જી.</t>
  </si>
  <si>
    <t>કોલસો / લાકડા / છાણા</t>
  </si>
  <si>
    <t xml:space="preserve">એલ.પી.જી/પી.એન.જી/કોલસો/લાકડા/છાણા </t>
  </si>
  <si>
    <r>
      <t>b =</t>
    </r>
    <r>
      <rPr>
        <sz val="10"/>
        <color theme="1"/>
        <rFont val="Shruti"/>
        <family val="2"/>
      </rPr>
      <t xml:space="preserve"> વર્ષ દરમ્‍યાન ભોજન બનતુ હોય તેવા દિવસોની સંખ્યા</t>
    </r>
  </si>
  <si>
    <r>
      <t xml:space="preserve">c = </t>
    </r>
    <r>
      <rPr>
        <sz val="10"/>
        <color theme="1"/>
        <rFont val="Shruti"/>
        <family val="2"/>
      </rPr>
      <t>ભોજન બનાવવા એલ.પી.જી/પી.એન.જી</t>
    </r>
    <r>
      <rPr>
        <sz val="10"/>
        <color theme="1"/>
        <rFont val="Times New Roman"/>
        <family val="1"/>
      </rPr>
      <t xml:space="preserve"> </t>
    </r>
    <r>
      <rPr>
        <sz val="10"/>
        <color theme="1"/>
        <rFont val="Shruti"/>
        <family val="2"/>
      </rPr>
      <t>નો</t>
    </r>
    <r>
      <rPr>
        <sz val="10"/>
        <color theme="1"/>
        <rFont val="Times New Roman"/>
        <family val="1"/>
      </rPr>
      <t xml:space="preserve"> </t>
    </r>
    <r>
      <rPr>
        <sz val="10"/>
        <color theme="1"/>
        <rFont val="Shruti"/>
        <family val="2"/>
      </rPr>
      <t>ઉપયોગ કર્યો હોય તેવા દિવસોની સંખ્યા</t>
    </r>
  </si>
  <si>
    <r>
      <t xml:space="preserve">d = </t>
    </r>
    <r>
      <rPr>
        <sz val="10"/>
        <color theme="1"/>
        <rFont val="Shruti"/>
        <family val="2"/>
      </rPr>
      <t>ભોજન બનાવવા કોલસો / લાકડા / છાણા નો</t>
    </r>
    <r>
      <rPr>
        <sz val="10"/>
        <color theme="1"/>
        <rFont val="Times New Roman"/>
        <family val="1"/>
      </rPr>
      <t xml:space="preserve"> </t>
    </r>
    <r>
      <rPr>
        <sz val="10"/>
        <color theme="1"/>
        <rFont val="Shruti"/>
        <family val="2"/>
      </rPr>
      <t>ઉપયોગ કર્યો હોય તેવા દિવસોની સંખ્યા</t>
    </r>
  </si>
  <si>
    <r>
      <t xml:space="preserve">c x </t>
    </r>
    <r>
      <rPr>
        <u/>
        <sz val="10"/>
        <color theme="1"/>
        <rFont val="Shruti"/>
        <family val="2"/>
      </rPr>
      <t>૫</t>
    </r>
    <r>
      <rPr>
        <u/>
        <sz val="10"/>
        <color theme="1"/>
        <rFont val="Times New Roman"/>
        <family val="1"/>
      </rPr>
      <t xml:space="preserve"> + d x </t>
    </r>
    <r>
      <rPr>
        <u/>
        <sz val="10"/>
        <color theme="1"/>
        <rFont val="Shruti"/>
        <family val="2"/>
      </rPr>
      <t>૨</t>
    </r>
  </si>
  <si>
    <r>
      <t xml:space="preserve">૭ માંથી મેળવેલ માર્કસ   </t>
    </r>
    <r>
      <rPr>
        <b/>
        <sz val="11"/>
        <color theme="1"/>
        <rFont val="Times New Roman"/>
        <family val="1"/>
      </rPr>
      <t xml:space="preserve">– </t>
    </r>
    <r>
      <rPr>
        <b/>
        <sz val="11"/>
        <color theme="1"/>
        <rFont val="Shruti"/>
        <family val="2"/>
      </rPr>
      <t>૫.૪ બ</t>
    </r>
  </si>
  <si>
    <t>વાહનવ્‍યવહારનો પ્રકાર</t>
  </si>
  <si>
    <t xml:space="preserve">વિદ્યાર્થીઓની સંખ્યા </t>
  </si>
  <si>
    <t>શિક્ષકોની સંખ્યા</t>
  </si>
  <si>
    <t xml:space="preserve">વહીવટી અને સહાયક સ્ટાફની સંખ્યા </t>
  </si>
  <si>
    <t>d =a+b+c</t>
  </si>
  <si>
    <t>બિન-પ્રદૂષણકારી વાહનવ્યવહાર</t>
  </si>
  <si>
    <t>ચાલતા (પગથી)</t>
  </si>
  <si>
    <t>સાયકલ</t>
  </si>
  <si>
    <t xml:space="preserve">પેટા સરવાળો </t>
  </si>
  <si>
    <t>A =</t>
  </si>
  <si>
    <t>જાહેર / સમૂહ વાહનવ્યવહાર</t>
  </si>
  <si>
    <t>જાહેર પરિવહન</t>
  </si>
  <si>
    <t>શાળા પરિવહન</t>
  </si>
  <si>
    <t>B =</t>
  </si>
  <si>
    <t>વ્યક્તિગત વાહનો</t>
  </si>
  <si>
    <t>વ્યક્તિગત ટુ-વ્હીલર</t>
  </si>
  <si>
    <t>વ્યક્તિગત ફોર-વ્હીલર</t>
  </si>
  <si>
    <t>C =</t>
  </si>
  <si>
    <t>D =</t>
  </si>
  <si>
    <r>
      <t>સંખ્યા</t>
    </r>
    <r>
      <rPr>
        <b/>
        <sz val="11"/>
        <color theme="1"/>
        <rFont val="Times New Roman"/>
        <family val="1"/>
      </rPr>
      <t xml:space="preserve">  (</t>
    </r>
    <r>
      <rPr>
        <b/>
        <sz val="11"/>
        <color theme="1"/>
        <rFont val="Shruti"/>
        <family val="2"/>
      </rPr>
      <t>વિદ્યાર્થીઓ</t>
    </r>
    <r>
      <rPr>
        <b/>
        <sz val="11"/>
        <color theme="1"/>
        <rFont val="Times New Roman"/>
        <family val="1"/>
      </rPr>
      <t xml:space="preserve">, </t>
    </r>
    <r>
      <rPr>
        <b/>
        <sz val="11"/>
        <color theme="1"/>
        <rFont val="Shruti"/>
        <family val="2"/>
      </rPr>
      <t>શિક્ષકો</t>
    </r>
    <r>
      <rPr>
        <b/>
        <sz val="11"/>
        <color theme="1"/>
        <rFont val="Times New Roman"/>
        <family val="1"/>
      </rPr>
      <t xml:space="preserve">, </t>
    </r>
    <r>
      <rPr>
        <b/>
        <sz val="11"/>
        <color theme="1"/>
        <rFont val="Shruti"/>
        <family val="2"/>
      </rPr>
      <t>વહીવટી અને સહાયક સ્ટાફ</t>
    </r>
    <r>
      <rPr>
        <b/>
        <sz val="11"/>
        <color theme="1"/>
        <rFont val="Times New Roman"/>
        <family val="1"/>
      </rPr>
      <t>)</t>
    </r>
  </si>
  <si>
    <t>માર્કસ માટે સમીકરણ</t>
  </si>
  <si>
    <r>
      <t>બિન-પ્રદૂષણકારી વાહનવ્યવહાર</t>
    </r>
    <r>
      <rPr>
        <sz val="11"/>
        <color theme="1"/>
        <rFont val="Times New Roman"/>
        <family val="1"/>
      </rPr>
      <t xml:space="preserve"> </t>
    </r>
  </si>
  <si>
    <r>
      <t xml:space="preserve">A </t>
    </r>
    <r>
      <rPr>
        <u/>
        <sz val="11"/>
        <color theme="1"/>
        <rFont val="Arial"/>
        <family val="2"/>
      </rPr>
      <t>x</t>
    </r>
    <r>
      <rPr>
        <u/>
        <sz val="11"/>
        <color theme="1"/>
        <rFont val="Times New Roman"/>
        <family val="1"/>
      </rPr>
      <t xml:space="preserve"> </t>
    </r>
    <r>
      <rPr>
        <u/>
        <sz val="11"/>
        <color theme="1"/>
        <rFont val="Shruti"/>
        <family val="2"/>
      </rPr>
      <t>૩૦</t>
    </r>
    <r>
      <rPr>
        <u/>
        <sz val="11"/>
        <color theme="1"/>
        <rFont val="Times New Roman"/>
        <family val="1"/>
      </rPr>
      <t xml:space="preserve"> </t>
    </r>
  </si>
  <si>
    <t>D</t>
  </si>
  <si>
    <t xml:space="preserve">જાહેર / સમૂહ વાહનવ્યવહાર </t>
  </si>
  <si>
    <r>
      <t xml:space="preserve">B </t>
    </r>
    <r>
      <rPr>
        <u/>
        <sz val="11"/>
        <color theme="1"/>
        <rFont val="Arial"/>
        <family val="2"/>
      </rPr>
      <t>x</t>
    </r>
    <r>
      <rPr>
        <u/>
        <sz val="11"/>
        <color theme="1"/>
        <rFont val="Times New Roman"/>
        <family val="1"/>
      </rPr>
      <t xml:space="preserve"> </t>
    </r>
    <r>
      <rPr>
        <u/>
        <sz val="11"/>
        <color theme="1"/>
        <rFont val="Shruti"/>
        <family val="2"/>
      </rPr>
      <t>૨૦</t>
    </r>
    <r>
      <rPr>
        <u/>
        <sz val="11"/>
        <color theme="1"/>
        <rFont val="Times New Roman"/>
        <family val="1"/>
      </rPr>
      <t xml:space="preserve"> </t>
    </r>
  </si>
  <si>
    <r>
      <t>વ્યક્તિગત વાહનો</t>
    </r>
    <r>
      <rPr>
        <sz val="11"/>
        <color theme="1"/>
        <rFont val="Times New Roman"/>
        <family val="1"/>
      </rPr>
      <t xml:space="preserve"> </t>
    </r>
  </si>
  <si>
    <r>
      <t xml:space="preserve">C </t>
    </r>
    <r>
      <rPr>
        <u/>
        <sz val="11"/>
        <color theme="1"/>
        <rFont val="Arial"/>
        <family val="2"/>
      </rPr>
      <t>x</t>
    </r>
    <r>
      <rPr>
        <u/>
        <sz val="11"/>
        <color theme="1"/>
        <rFont val="Times New Roman"/>
        <family val="1"/>
      </rPr>
      <t xml:space="preserve"> </t>
    </r>
    <r>
      <rPr>
        <u/>
        <sz val="11"/>
        <color theme="1"/>
        <rFont val="Shruti"/>
        <family val="2"/>
      </rPr>
      <t>૨૦</t>
    </r>
    <r>
      <rPr>
        <u/>
        <sz val="11"/>
        <color theme="1"/>
        <rFont val="Times New Roman"/>
        <family val="1"/>
      </rPr>
      <t xml:space="preserve"> </t>
    </r>
  </si>
  <si>
    <r>
      <t>નોંધ -</t>
    </r>
    <r>
      <rPr>
        <sz val="12"/>
        <color theme="1"/>
        <rFont val="Shruti"/>
        <family val="2"/>
      </rPr>
      <t xml:space="preserve"> *પેટા સરવાળો </t>
    </r>
    <r>
      <rPr>
        <sz val="12"/>
        <color theme="1"/>
        <rFont val="Times New Roman"/>
        <family val="1"/>
      </rPr>
      <t xml:space="preserve">A, </t>
    </r>
    <r>
      <rPr>
        <sz val="12"/>
        <color theme="1"/>
        <rFont val="Shruti"/>
        <family val="2"/>
      </rPr>
      <t xml:space="preserve">**પેટા સરવાળો </t>
    </r>
    <r>
      <rPr>
        <sz val="12"/>
        <color theme="1"/>
        <rFont val="Times New Roman"/>
        <family val="1"/>
      </rPr>
      <t xml:space="preserve">B, </t>
    </r>
    <r>
      <rPr>
        <sz val="12"/>
        <color theme="1"/>
        <rFont val="Shruti"/>
        <family val="2"/>
      </rPr>
      <t xml:space="preserve">***પેટા સરવાળો </t>
    </r>
    <r>
      <rPr>
        <sz val="12"/>
        <color theme="1"/>
        <rFont val="Times New Roman"/>
        <family val="1"/>
      </rPr>
      <t>C</t>
    </r>
  </si>
  <si>
    <t>કેમ્‍પસ નં.</t>
  </si>
  <si>
    <t>બ્લોક / બિલ્ડીંગ નં.</t>
  </si>
  <si>
    <t>રૂમ નં.</t>
  </si>
  <si>
    <t>*</t>
  </si>
  <si>
    <t>ખુલ્લા દરવાજા</t>
  </si>
  <si>
    <t>ખુલ્લી બારી</t>
  </si>
  <si>
    <t>ખુલ્લા વેન્ટિલેટર</t>
  </si>
  <si>
    <r>
      <t xml:space="preserve">દરવાજા </t>
    </r>
    <r>
      <rPr>
        <b/>
        <sz val="9"/>
        <color theme="1"/>
        <rFont val="Times New Roman"/>
        <family val="1"/>
      </rPr>
      <t xml:space="preserve">+ </t>
    </r>
    <r>
      <rPr>
        <b/>
        <sz val="9"/>
        <color theme="1"/>
        <rFont val="Shruti"/>
        <family val="2"/>
      </rPr>
      <t xml:space="preserve">બારી </t>
    </r>
    <r>
      <rPr>
        <b/>
        <sz val="9"/>
        <color theme="1"/>
        <rFont val="Times New Roman"/>
        <family val="1"/>
      </rPr>
      <t xml:space="preserve">+ </t>
    </r>
    <r>
      <rPr>
        <b/>
        <sz val="9"/>
        <color theme="1"/>
        <rFont val="Shruti"/>
        <family val="2"/>
      </rPr>
      <t>વેન્‍ટિલેટરનું કુલ ક્ષેત્રફળ ચો.મી.માં</t>
    </r>
  </si>
  <si>
    <r>
      <t xml:space="preserve">રૂમના ક્ષેત્રફળની સરખામણીએ હવાની અવરજવરવાળી જગ્યા (દરવાજા </t>
    </r>
    <r>
      <rPr>
        <b/>
        <sz val="9"/>
        <color theme="1"/>
        <rFont val="Times New Roman"/>
        <family val="1"/>
      </rPr>
      <t xml:space="preserve">+ </t>
    </r>
    <r>
      <rPr>
        <b/>
        <sz val="9"/>
        <color theme="1"/>
        <rFont val="Shruti"/>
        <family val="2"/>
      </rPr>
      <t xml:space="preserve">બારી </t>
    </r>
    <r>
      <rPr>
        <b/>
        <sz val="9"/>
        <color theme="1"/>
        <rFont val="Times New Roman"/>
        <family val="1"/>
      </rPr>
      <t xml:space="preserve">+ </t>
    </r>
    <r>
      <rPr>
        <b/>
        <sz val="9"/>
        <color theme="1"/>
        <rFont val="Shruti"/>
        <family val="2"/>
      </rPr>
      <t>વેન્‍ટિલેટર) ની ટકાવારી</t>
    </r>
  </si>
  <si>
    <t>કુલ ક્ષેત્રફળ</t>
  </si>
  <si>
    <t>e=b+c+d</t>
  </si>
  <si>
    <t>g</t>
  </si>
  <si>
    <t>શાળાના મકાનની અંદરની હવાની ગુણવત્તા માટેના ૩૦ માર્કસ માંથી મેળવેલ માર્કસ</t>
  </si>
  <si>
    <r>
      <t xml:space="preserve"> </t>
    </r>
    <r>
      <rPr>
        <sz val="12"/>
        <color theme="1"/>
        <rFont val="Times New Roman"/>
        <family val="1"/>
      </rPr>
      <t xml:space="preserve"> </t>
    </r>
    <r>
      <rPr>
        <b/>
        <sz val="12"/>
        <color theme="1"/>
        <rFont val="Times New Roman"/>
        <family val="1"/>
      </rPr>
      <t xml:space="preserve">      </t>
    </r>
    <r>
      <rPr>
        <b/>
        <sz val="12"/>
        <color theme="1"/>
        <rFont val="Shruti"/>
        <family val="2"/>
      </rPr>
      <t xml:space="preserve">             </t>
    </r>
    <r>
      <rPr>
        <sz val="12"/>
        <color theme="1"/>
        <rFont val="Times New Roman"/>
        <family val="1"/>
      </rPr>
      <t xml:space="preserve"> </t>
    </r>
    <r>
      <rPr>
        <b/>
        <sz val="12"/>
        <color theme="1"/>
        <rFont val="Shruti"/>
        <family val="2"/>
      </rPr>
      <t xml:space="preserve">માર્કસ </t>
    </r>
  </si>
  <si>
    <r>
      <t xml:space="preserve">નોંધ </t>
    </r>
    <r>
      <rPr>
        <b/>
        <u/>
        <sz val="13"/>
        <color theme="1"/>
        <rFont val="Shruti"/>
        <family val="2"/>
      </rPr>
      <t>-</t>
    </r>
    <r>
      <rPr>
        <b/>
        <sz val="13"/>
        <color theme="1"/>
        <rFont val="Shruti"/>
        <family val="2"/>
      </rPr>
      <t xml:space="preserve"> </t>
    </r>
    <r>
      <rPr>
        <b/>
        <sz val="15"/>
        <color theme="1"/>
        <rFont val="Times New Roman"/>
        <family val="1"/>
      </rPr>
      <t>*</t>
    </r>
    <r>
      <rPr>
        <b/>
        <sz val="11"/>
        <color theme="1"/>
        <rFont val="Times New Roman"/>
        <family val="1"/>
      </rPr>
      <t xml:space="preserve"> </t>
    </r>
    <r>
      <rPr>
        <b/>
        <sz val="11"/>
        <color theme="1"/>
        <rFont val="Shruti"/>
        <family val="2"/>
      </rPr>
      <t>શાળામાં શિક્ષણ કાર્યમાં ઉપયોગમાં લેવાતા રૂમોની જ ગણતરી કરવી.</t>
    </r>
    <r>
      <rPr>
        <sz val="11"/>
        <color theme="1"/>
        <rFont val="Shruti"/>
        <family val="2"/>
      </rPr>
      <t xml:space="preserve"> </t>
    </r>
  </si>
  <si>
    <t>શાળામાં કરેલ પહેલ</t>
  </si>
  <si>
    <t>શાળા બહાર કરેલ પહેલ</t>
  </si>
  <si>
    <t>કુલ મહત્તમ માર્કસ</t>
  </si>
  <si>
    <t>કુલ મેળવેલ માર્કસ</t>
  </si>
  <si>
    <t xml:space="preserve">ઓક્સિજનનું સંતુલન જાળવવા માટે ગ્રીન વિસ્‍તારનું વધારવું, જાળવણી અને સમજણ </t>
  </si>
  <si>
    <t>હવાનું પ્રદુષણ અટકાવવા માટેના ઉપાયો અને સમજણ</t>
  </si>
  <si>
    <t>પ્રદુષણ મુકત તથા જાહેર પરિવહનના વપરાશની સમજણ</t>
  </si>
  <si>
    <t>કુદરતી પૂરતી હવા ઉજાસવાળા મકાનોના વપરાશ અંગેની સમજણ</t>
  </si>
  <si>
    <t>કુલ માર્કસ</t>
  </si>
  <si>
    <t>કાર્ય નં.</t>
  </si>
  <si>
    <t xml:space="preserve">મહત્તમ માર્કસ </t>
  </si>
  <si>
    <t xml:space="preserve">અમારી શાળા દ્વારા મેળવેલ માર્કસ </t>
  </si>
  <si>
    <t>અમારી શાળાની પાણી મૂલ્યાંકન ટીમ</t>
  </si>
  <si>
    <t>અમારી શાળામાં પાણીનો ઉપયોગ અને વપરાશ</t>
  </si>
  <si>
    <t xml:space="preserve">અમારી શાળામાં પાણી, સ્‍વચ્‍છતા અને શૌચાલયની સુવિધાઓ </t>
  </si>
  <si>
    <t xml:space="preserve">અમારી શાળાએ અપનાવેલ જળસંરક્ષણ અને સ્‍વચ્‍છતાની પદ્ધતિઓ </t>
  </si>
  <si>
    <t>અમારી શાળા દ્વારા કરવામાં આવેલ વરસાદી પાણીનો સંગ્રહ</t>
  </si>
  <si>
    <t>અમારી શાળા દ્વારા ઉપયોગ કરેલ પાણીનું  રીસાઇકલ / પુન: ઉપયોગ</t>
  </si>
  <si>
    <t>શાળા અને તેની આસપાસના વિસ્‍તારમાં પાણીના સ્‍ત્રોત, ગુણવત્તા, સ્‍વચ્‍છતા અને સંચય અંગે જાગૃતિ લાવવા શાળા સમુદાય દ્વારા કરેલ  પહેલ</t>
  </si>
  <si>
    <r>
      <t xml:space="preserve">કાર્ય </t>
    </r>
    <r>
      <rPr>
        <b/>
        <sz val="14"/>
        <color theme="1"/>
        <rFont val="Times New Roman"/>
        <family val="1"/>
      </rPr>
      <t>–</t>
    </r>
    <r>
      <rPr>
        <b/>
        <sz val="14"/>
        <color theme="1"/>
        <rFont val="Shruti"/>
        <family val="2"/>
      </rPr>
      <t xml:space="preserve"> ૧  અમારી શાળાની પાણી મૂલ્યાંકન ટીમ</t>
    </r>
  </si>
  <si>
    <r>
      <t>(૧)  ૧૦</t>
    </r>
    <r>
      <rPr>
        <sz val="9"/>
        <color theme="1"/>
        <rFont val="Times New Roman"/>
        <family val="1"/>
      </rPr>
      <t xml:space="preserve"> </t>
    </r>
    <r>
      <rPr>
        <sz val="9"/>
        <color theme="1"/>
        <rFont val="Shruti"/>
        <family val="2"/>
      </rPr>
      <t xml:space="preserve">વિદ્યાર્થીઓમાં ૫ </t>
    </r>
    <r>
      <rPr>
        <sz val="9"/>
        <color theme="1"/>
        <rFont val="Times New Roman"/>
        <family val="1"/>
      </rPr>
      <t xml:space="preserve"> </t>
    </r>
    <r>
      <rPr>
        <sz val="9"/>
        <color theme="1"/>
        <rFont val="Shruti"/>
        <family val="2"/>
      </rPr>
      <t xml:space="preserve">કન્‍યાઓની અને ૫ કુમારની પસંદગી કરવી.   </t>
    </r>
    <r>
      <rPr>
        <sz val="9"/>
        <color theme="1"/>
        <rFont val="Times New Roman"/>
        <family val="1"/>
      </rPr>
      <t xml:space="preserve"> </t>
    </r>
  </si>
  <si>
    <r>
      <t xml:space="preserve">કાર્ય </t>
    </r>
    <r>
      <rPr>
        <b/>
        <sz val="14"/>
        <color theme="1"/>
        <rFont val="Times New Roman"/>
        <family val="1"/>
      </rPr>
      <t>–</t>
    </r>
    <r>
      <rPr>
        <b/>
        <sz val="14"/>
        <color theme="1"/>
        <rFont val="Shruti"/>
        <family val="2"/>
      </rPr>
      <t xml:space="preserve"> ર </t>
    </r>
  </si>
  <si>
    <t>ઉપયોગો</t>
  </si>
  <si>
    <t>સ્રોત</t>
  </si>
  <si>
    <t>રીમાર્કસ</t>
  </si>
  <si>
    <t>b*</t>
  </si>
  <si>
    <t>પીવા માટે</t>
  </si>
  <si>
    <r>
      <t xml:space="preserve">ધોવા માટે </t>
    </r>
    <r>
      <rPr>
        <b/>
        <sz val="11"/>
        <color theme="1"/>
        <rFont val="Times New Roman"/>
        <family val="1"/>
      </rPr>
      <t>(</t>
    </r>
    <r>
      <rPr>
        <sz val="11"/>
        <color theme="1"/>
        <rFont val="Shruti"/>
        <family val="2"/>
      </rPr>
      <t>હાથ ધોવા</t>
    </r>
    <r>
      <rPr>
        <b/>
        <sz val="11"/>
        <color theme="1"/>
        <rFont val="Times New Roman"/>
        <family val="1"/>
      </rPr>
      <t xml:space="preserve">, </t>
    </r>
    <r>
      <rPr>
        <sz val="11"/>
        <color theme="1"/>
        <rFont val="Shruti"/>
        <family val="2"/>
      </rPr>
      <t>પગ ધોવા અને ડીશ ધોવા</t>
    </r>
    <r>
      <rPr>
        <b/>
        <sz val="11"/>
        <color theme="1"/>
        <rFont val="Times New Roman"/>
        <family val="1"/>
      </rPr>
      <t>)</t>
    </r>
  </si>
  <si>
    <t>બાગબગીચા (ગાર્ડનિંગ) માટે</t>
  </si>
  <si>
    <t xml:space="preserve">સફાઈ માટે (શાળાનું મકાન, ઓટલા, પાથવે, સ્‍ટેજ, ટોઇલેટ, ડાઇનિંગ એરીયા) </t>
  </si>
  <si>
    <r>
      <t>ફ્લશિંગ</t>
    </r>
    <r>
      <rPr>
        <b/>
        <sz val="11"/>
        <color theme="1"/>
        <rFont val="Times New Roman"/>
        <family val="1"/>
      </rPr>
      <t xml:space="preserve"> (</t>
    </r>
    <r>
      <rPr>
        <sz val="11"/>
        <color theme="1"/>
        <rFont val="Shruti"/>
        <family val="2"/>
      </rPr>
      <t>યુરીનલ અને ટોઇલેટના ઉપયોગ માટે</t>
    </r>
    <r>
      <rPr>
        <b/>
        <sz val="11"/>
        <color theme="1"/>
        <rFont val="Times New Roman"/>
        <family val="1"/>
      </rPr>
      <t>)</t>
    </r>
  </si>
  <si>
    <t xml:space="preserve">અન્‍ય ઉપયોગ </t>
  </si>
  <si>
    <r>
      <t xml:space="preserve">કુલ પાણીનો વપરાશ </t>
    </r>
    <r>
      <rPr>
        <b/>
        <sz val="11"/>
        <color theme="1"/>
        <rFont val="Times New Roman"/>
        <family val="1"/>
      </rPr>
      <t>c =</t>
    </r>
  </si>
  <si>
    <r>
      <t>b</t>
    </r>
    <r>
      <rPr>
        <sz val="10"/>
        <color theme="1"/>
        <rFont val="Times New Roman"/>
        <family val="1"/>
      </rPr>
      <t>*</t>
    </r>
    <r>
      <rPr>
        <b/>
        <sz val="11"/>
        <color theme="1"/>
        <rFont val="Times New Roman"/>
        <family val="1"/>
      </rPr>
      <t xml:space="preserve"> = </t>
    </r>
    <r>
      <rPr>
        <sz val="11"/>
        <color theme="1"/>
        <rFont val="Shruti"/>
        <family val="2"/>
      </rPr>
      <t>(હેન્ડ પંપ = 1</t>
    </r>
    <r>
      <rPr>
        <b/>
        <sz val="11"/>
        <color theme="1"/>
        <rFont val="Times New Roman"/>
        <family val="1"/>
      </rPr>
      <t xml:space="preserve">, </t>
    </r>
    <r>
      <rPr>
        <sz val="11"/>
        <color theme="1"/>
        <rFont val="Shruti"/>
        <family val="2"/>
      </rPr>
      <t>ટ્યૂબ વેલ = 2</t>
    </r>
    <r>
      <rPr>
        <b/>
        <sz val="11"/>
        <color theme="1"/>
        <rFont val="Times New Roman"/>
        <family val="1"/>
      </rPr>
      <t xml:space="preserve">, </t>
    </r>
    <r>
      <rPr>
        <sz val="11"/>
        <color theme="1"/>
        <rFont val="Shruti"/>
        <family val="2"/>
      </rPr>
      <t>પાઇપલાઇન = 3</t>
    </r>
    <r>
      <rPr>
        <b/>
        <sz val="11"/>
        <color theme="1"/>
        <rFont val="Times New Roman"/>
        <family val="1"/>
      </rPr>
      <t xml:space="preserve">, </t>
    </r>
    <r>
      <rPr>
        <sz val="11"/>
        <color theme="1"/>
        <rFont val="Shruti"/>
        <family val="2"/>
      </rPr>
      <t xml:space="preserve">વરસાદી પાણી </t>
    </r>
    <r>
      <rPr>
        <b/>
        <sz val="11"/>
        <color theme="1"/>
        <rFont val="Times New Roman"/>
        <family val="1"/>
      </rPr>
      <t xml:space="preserve">= </t>
    </r>
    <r>
      <rPr>
        <sz val="11"/>
        <color theme="1"/>
        <rFont val="Shruti"/>
        <family val="2"/>
      </rPr>
      <t>4</t>
    </r>
    <r>
      <rPr>
        <b/>
        <sz val="11"/>
        <color theme="1"/>
        <rFont val="Times New Roman"/>
        <family val="1"/>
      </rPr>
      <t xml:space="preserve">, </t>
    </r>
    <r>
      <rPr>
        <sz val="11"/>
        <color theme="1"/>
        <rFont val="Shruti"/>
        <family val="2"/>
      </rPr>
      <t>અન્ય = 5)</t>
    </r>
  </si>
  <si>
    <t>પાણીની પ્રતિદિન સરેરાશ માથાદીઠ લીટરમાં વપરાશ</t>
  </si>
  <si>
    <t xml:space="preserve">= </t>
  </si>
  <si>
    <t>શાળામાં પાણીનો ઉપયોગ અને વપરાશ માટે ૧૫ માર્કસ માંથી મેળવેલ માર્કસ</t>
  </si>
  <si>
    <t xml:space="preserve">રીમાર્કસ </t>
  </si>
  <si>
    <t xml:space="preserve">    માર્કસ</t>
  </si>
  <si>
    <r>
      <t xml:space="preserve">જો </t>
    </r>
    <r>
      <rPr>
        <b/>
        <sz val="10"/>
        <color theme="1"/>
        <rFont val="Times New Roman"/>
        <family val="1"/>
      </rPr>
      <t xml:space="preserve">LPCD </t>
    </r>
    <r>
      <rPr>
        <b/>
        <sz val="10"/>
        <color theme="1"/>
        <rFont val="Shruti"/>
        <family val="2"/>
      </rPr>
      <t>મૂલ્ય ૧૩ થી ૧૭ વચ્ચે હોય તો ૧૫ માર્કસ આપવા</t>
    </r>
  </si>
  <si>
    <r>
      <t xml:space="preserve">વપરાશ </t>
    </r>
    <r>
      <rPr>
        <b/>
        <sz val="10"/>
        <color theme="1"/>
        <rFont val="Times New Roman"/>
        <family val="1"/>
      </rPr>
      <t xml:space="preserve">LPCD </t>
    </r>
    <r>
      <rPr>
        <b/>
        <sz val="10"/>
        <color theme="1"/>
        <rFont val="Shruti"/>
        <family val="2"/>
      </rPr>
      <t>૧૩ થી નીચે અને ૧૭ થી ઉપર હોય તો ૧૫ માર્કસ માંથી દર લીટરે ૧.૫ માર્કસની કપાત કરવી.</t>
    </r>
    <r>
      <rPr>
        <b/>
        <sz val="10"/>
        <color theme="1"/>
        <rFont val="Times New Roman"/>
        <family val="1"/>
      </rPr>
      <t xml:space="preserve"> </t>
    </r>
  </si>
  <si>
    <r>
      <t>નોંધ -</t>
    </r>
    <r>
      <rPr>
        <sz val="12"/>
        <color theme="1"/>
        <rFont val="Shruti"/>
        <family val="2"/>
      </rPr>
      <t xml:space="preserve"> </t>
    </r>
    <r>
      <rPr>
        <sz val="12"/>
        <color theme="1"/>
        <rFont val="Times New Roman"/>
        <family val="1"/>
      </rPr>
      <t xml:space="preserve">* </t>
    </r>
    <r>
      <rPr>
        <b/>
        <sz val="11"/>
        <color theme="1"/>
        <rFont val="Shruti"/>
        <family val="2"/>
      </rPr>
      <t xml:space="preserve">નકશામાં પાણીનો સ્‍ત્રોત, વિતરણના તમામ ડેટા સ્‍પષ્‍ટ રીતે જુદા જુદા કલર વડે દર્શાવવા. </t>
    </r>
  </si>
  <si>
    <t xml:space="preserve">       ** ૮.૩ (પાના નં.ર) </t>
  </si>
  <si>
    <t>કાર્ય - ૩</t>
  </si>
  <si>
    <r>
      <t>અમારી શાળામાં પાણી, સ્‍વચ્‍છતા અને શૌચાલયની સુવિધાઓ</t>
    </r>
    <r>
      <rPr>
        <sz val="14"/>
        <color theme="1"/>
        <rFont val="Shruti"/>
        <family val="2"/>
      </rPr>
      <t xml:space="preserve"> </t>
    </r>
  </si>
  <si>
    <t xml:space="preserve">કન્‍યાઓ માટે ટોઇલેટ </t>
  </si>
  <si>
    <t>વિદ્યાર્થીનીઓ + મહિલા શિક્ષકની કુલ સંખ્યા</t>
  </si>
  <si>
    <t>ધારાધોરણો પ્રમાણે જરૂરી ટોઇલેટની સંખ્યા</t>
  </si>
  <si>
    <t xml:space="preserve">હયાત ટોઇલેટની સંખ્યા </t>
  </si>
  <si>
    <t xml:space="preserve">હયાત ટોઇલેટમાંથી કાર્યરત ટોઇલેટની સંખ્યા </t>
  </si>
  <si>
    <t>સામાન્ય</t>
  </si>
  <si>
    <t>CWSN</t>
  </si>
  <si>
    <r>
      <t>c=b/</t>
    </r>
    <r>
      <rPr>
        <sz val="10"/>
        <color theme="1"/>
        <rFont val="Shruti"/>
        <family val="2"/>
      </rPr>
      <t>૧૦૦</t>
    </r>
  </si>
  <si>
    <t>f=e+d</t>
  </si>
  <si>
    <t>h</t>
  </si>
  <si>
    <t>i=g+h</t>
  </si>
  <si>
    <r>
      <t xml:space="preserve">j = i x </t>
    </r>
    <r>
      <rPr>
        <sz val="10"/>
        <color theme="1"/>
        <rFont val="Shruti"/>
        <family val="2"/>
      </rPr>
      <t>૧૦૦</t>
    </r>
    <r>
      <rPr>
        <sz val="10"/>
        <color theme="1"/>
        <rFont val="Times New Roman"/>
        <family val="1"/>
      </rPr>
      <t>/c</t>
    </r>
  </si>
  <si>
    <t>કન્‍યા ટોઇલેટ માટે ર.પ અથવા પ માર્કસમાંથી મેળવેલ માર્કસ</t>
  </si>
  <si>
    <r>
      <t>૩</t>
    </r>
    <r>
      <rPr>
        <b/>
        <sz val="14"/>
        <color theme="1"/>
        <rFont val="Times New Roman"/>
        <family val="1"/>
      </rPr>
      <t>.</t>
    </r>
    <r>
      <rPr>
        <b/>
        <sz val="14"/>
        <color theme="1"/>
        <rFont val="Shruti"/>
        <family val="2"/>
      </rPr>
      <t>ર</t>
    </r>
    <r>
      <rPr>
        <b/>
        <sz val="14"/>
        <color theme="1"/>
        <rFont val="Times New Roman"/>
        <family val="1"/>
      </rPr>
      <t xml:space="preserve"> </t>
    </r>
  </si>
  <si>
    <t xml:space="preserve">કન્‍યાઓ માટે યુરીનલ / મુતરડી </t>
  </si>
  <si>
    <t>ધારાધોરણો પ્રમાણે જરૂરી યુરીનલની સંખ્યા</t>
  </si>
  <si>
    <t xml:space="preserve">હયાત યુરીનલની સંખ્યા </t>
  </si>
  <si>
    <t xml:space="preserve">હયાત યુરીનલમાંથી કાર્યરત યુરીનલની સંખ્યા </t>
  </si>
  <si>
    <r>
      <t xml:space="preserve">જરૂરીયાત પ્રમાણે કાર્યરત યુરીનલની ટકાવારી </t>
    </r>
    <r>
      <rPr>
        <sz val="10"/>
        <color theme="1"/>
        <rFont val="Times New Roman"/>
        <family val="1"/>
      </rPr>
      <t>%</t>
    </r>
    <r>
      <rPr>
        <sz val="10"/>
        <color theme="1"/>
        <rFont val="Shruti"/>
        <family val="2"/>
      </rPr>
      <t xml:space="preserve"> </t>
    </r>
  </si>
  <si>
    <r>
      <t xml:space="preserve">c=b / </t>
    </r>
    <r>
      <rPr>
        <sz val="10"/>
        <color theme="1"/>
        <rFont val="Shruti"/>
        <family val="2"/>
      </rPr>
      <t>૩૦</t>
    </r>
  </si>
  <si>
    <r>
      <t xml:space="preserve">f=e x </t>
    </r>
    <r>
      <rPr>
        <sz val="10"/>
        <color theme="1"/>
        <rFont val="Shruti"/>
        <family val="2"/>
      </rPr>
      <t>૧૦૦</t>
    </r>
    <r>
      <rPr>
        <sz val="10"/>
        <color theme="1"/>
        <rFont val="Times New Roman"/>
        <family val="1"/>
      </rPr>
      <t xml:space="preserve"> / c</t>
    </r>
  </si>
  <si>
    <t>કન્‍યા યુરીનલ માટે ર.પ અથવા પ માર્કસમાંથી મેળવેલ માર્કસ</t>
  </si>
  <si>
    <t>કુમાર માટે ટોઇલેટ</t>
  </si>
  <si>
    <t>વિદ્યાર્થીઓ + શિક્ષકની કુલ સંખ્યા</t>
  </si>
  <si>
    <r>
      <t xml:space="preserve">j=i x </t>
    </r>
    <r>
      <rPr>
        <sz val="10"/>
        <color theme="1"/>
        <rFont val="Shruti"/>
        <family val="2"/>
      </rPr>
      <t>૧૦૦</t>
    </r>
    <r>
      <rPr>
        <sz val="10"/>
        <color theme="1"/>
        <rFont val="Times New Roman"/>
        <family val="1"/>
      </rPr>
      <t>/c</t>
    </r>
  </si>
  <si>
    <t>કુમાર ટોઇલેટ માટે ર.પ અથવા પ માર્કસમાંથી મેળવેલ માર્કસ</t>
  </si>
  <si>
    <r>
      <t>નોંધ -</t>
    </r>
    <r>
      <rPr>
        <sz val="9"/>
        <color theme="1"/>
        <rFont val="Shruti"/>
        <family val="2"/>
      </rPr>
      <t xml:space="preserve"> </t>
    </r>
    <r>
      <rPr>
        <sz val="9"/>
        <color theme="1"/>
        <rFont val="Times New Roman"/>
        <family val="1"/>
      </rPr>
      <t xml:space="preserve">* </t>
    </r>
    <r>
      <rPr>
        <b/>
        <sz val="10"/>
        <color theme="1"/>
        <rFont val="Shruti"/>
        <family val="2"/>
      </rPr>
      <t xml:space="preserve">૩.૧, ૩.૨ અને ૩.૩ માં ૨.૫ અથવા પ કરતા વધારે માર્કસ આવે તો માત્ર ૨.૫ કે પ માર્કસ જ લેવાના. </t>
    </r>
    <r>
      <rPr>
        <b/>
        <sz val="10"/>
        <color theme="1"/>
        <rFont val="Times New Roman"/>
        <family val="1"/>
      </rPr>
      <t xml:space="preserve">** </t>
    </r>
    <r>
      <rPr>
        <b/>
        <sz val="10"/>
        <color theme="1"/>
        <rFont val="Shruti"/>
        <family val="2"/>
      </rPr>
      <t>જો ફકત કન્યા શાળા હોય તો પ માર્કસ વડે ગુણવા. *** જો ફકત કુમાર શાળા હોય તો પ માર્કસ વડે ગુણવા.</t>
    </r>
  </si>
  <si>
    <t>કુમારો માટે યુરીનલ / મુતરડી</t>
  </si>
  <si>
    <t>કુમારોના યુરીનલ માટે ર.પ અથવા પ માર્કસમાંથી મેળવેલ માર્કસ</t>
  </si>
  <si>
    <r>
      <t xml:space="preserve">અમારી શાળામાં પીવાના પાણીની ગુણવત્તા </t>
    </r>
    <r>
      <rPr>
        <b/>
        <sz val="14"/>
        <color theme="1"/>
        <rFont val="Times New Roman"/>
        <family val="1"/>
      </rPr>
      <t>:-</t>
    </r>
  </si>
  <si>
    <t>હા / ના</t>
  </si>
  <si>
    <t xml:space="preserve">મેળવેલ માર્કસ  </t>
  </si>
  <si>
    <r>
      <t>શું પાણી પીવા લાયક છે</t>
    </r>
    <r>
      <rPr>
        <sz val="11"/>
        <color theme="1"/>
        <rFont val="Times New Roman"/>
        <family val="1"/>
      </rPr>
      <t>?</t>
    </r>
  </si>
  <si>
    <t>દર ત્રણ મહિને પાણી પીવા લાયક છે તેનું પરિક્ષણ કરવામાં આવે છે?</t>
  </si>
  <si>
    <r>
      <t>પીવાના પાણીની સંગ્રહ વ્યવસ્‍થા સલામત અને સુરક્ષિત છે</t>
    </r>
    <r>
      <rPr>
        <sz val="11"/>
        <color theme="1"/>
        <rFont val="Times New Roman"/>
        <family val="1"/>
      </rPr>
      <t>?</t>
    </r>
  </si>
  <si>
    <r>
      <t>પાણી સંગ્રહની ટાંકી દર છ મહિને યોગ્ય રીતે સાફ કરવામાં આવે છે</t>
    </r>
    <r>
      <rPr>
        <sz val="11"/>
        <color theme="1"/>
        <rFont val="Times New Roman"/>
        <family val="1"/>
      </rPr>
      <t>?</t>
    </r>
  </si>
  <si>
    <r>
      <t>જો પીવાના પાણીનો સ્ત્રોત ભૂગર્ભમાં છે, તો તે શૌચાલયમાંથી નીકળતા સ્‍ત્રાવથી ૧૦ મીટરથી વધુ દૂર છે</t>
    </r>
    <r>
      <rPr>
        <sz val="11"/>
        <color theme="1"/>
        <rFont val="Times New Roman"/>
        <family val="1"/>
      </rPr>
      <t>?</t>
    </r>
  </si>
  <si>
    <t xml:space="preserve">પ માંથી મેળવેલ માર્કસ </t>
  </si>
  <si>
    <r>
      <t>નોંધ -</t>
    </r>
    <r>
      <rPr>
        <sz val="12"/>
        <color theme="1"/>
        <rFont val="Shruti"/>
        <family val="2"/>
      </rPr>
      <t xml:space="preserve"> </t>
    </r>
    <r>
      <rPr>
        <sz val="12"/>
        <color theme="1"/>
        <rFont val="Times New Roman"/>
        <family val="1"/>
      </rPr>
      <t>*</t>
    </r>
    <r>
      <rPr>
        <sz val="12"/>
        <color theme="1"/>
        <rFont val="Shruti"/>
        <family val="2"/>
      </rPr>
      <t xml:space="preserve"> </t>
    </r>
    <r>
      <rPr>
        <b/>
        <sz val="11"/>
        <color theme="1"/>
        <rFont val="Shruti"/>
        <family val="2"/>
      </rPr>
      <t xml:space="preserve">૩.૪ માં ૨.૫ અથવા પ કરતા વધારે માર્કસ આવે તો માત્ર ૨.૫ અથવા પ માર્કસ જ લેવાના. </t>
    </r>
    <r>
      <rPr>
        <b/>
        <sz val="11"/>
        <color theme="1"/>
        <rFont val="Times New Roman"/>
        <family val="1"/>
      </rPr>
      <t>**</t>
    </r>
    <r>
      <rPr>
        <b/>
        <sz val="10"/>
        <color theme="1"/>
        <rFont val="Shruti"/>
        <family val="2"/>
      </rPr>
      <t xml:space="preserve"> જો ફકત કુમાર શાળા હોય તો પ માર્કસ વડે ગુણવા.</t>
    </r>
  </si>
  <si>
    <t>શાળામાં પીવાના પાણી અને હાથ ધોવા માટેના સ્‍થળ</t>
  </si>
  <si>
    <t>ધારાધોરણો પ્રમાણે જરૂરી પીવાના પાણીના પોઇન્‍ટની સંખ્યા</t>
  </si>
  <si>
    <t xml:space="preserve">હયાત પીવાના પાણીના પોઇન્‍ટની સંખ્યા </t>
  </si>
  <si>
    <t>ધારાધોરણો પ્રમાણે જરૂરી હાથ ધોવાના પોઇન્‍ટની સંખ્યા</t>
  </si>
  <si>
    <t>જરૂરીયાત પ્રમાણે  કાર્યરત હાથ ધોવના પોઇન્‍ટની સંખ્યાની ટકાવારી</t>
  </si>
  <si>
    <r>
      <t xml:space="preserve">c = b / </t>
    </r>
    <r>
      <rPr>
        <sz val="9"/>
        <color theme="1"/>
        <rFont val="Shruti"/>
        <family val="2"/>
      </rPr>
      <t>૨૦</t>
    </r>
  </si>
  <si>
    <t>i</t>
  </si>
  <si>
    <r>
      <t xml:space="preserve">j= i </t>
    </r>
    <r>
      <rPr>
        <sz val="10"/>
        <color theme="1"/>
        <rFont val="Arial"/>
        <family val="2"/>
      </rPr>
      <t>x</t>
    </r>
    <r>
      <rPr>
        <sz val="10"/>
        <color theme="1"/>
        <rFont val="Times New Roman"/>
        <family val="1"/>
      </rPr>
      <t xml:space="preserve"> </t>
    </r>
    <r>
      <rPr>
        <sz val="10"/>
        <color theme="1"/>
        <rFont val="Shruti"/>
        <family val="2"/>
      </rPr>
      <t xml:space="preserve">૧૦૦ </t>
    </r>
    <r>
      <rPr>
        <sz val="10"/>
        <color theme="1"/>
        <rFont val="Times New Roman"/>
        <family val="1"/>
      </rPr>
      <t>/ g</t>
    </r>
  </si>
  <si>
    <t xml:space="preserve">પીવાના પાણી માટે ૨.૫ માર્કસમાંથી મેળવેલ માર્કસ </t>
  </si>
  <si>
    <t xml:space="preserve">હાથ ધોવા માટે ૨.૫ માર્કસમાંથી મેળવેલ માર્કસ </t>
  </si>
  <si>
    <r>
      <t xml:space="preserve">કાર્ય </t>
    </r>
    <r>
      <rPr>
        <b/>
        <sz val="12"/>
        <color theme="1"/>
        <rFont val="Times New Roman"/>
        <family val="1"/>
      </rPr>
      <t>–</t>
    </r>
    <r>
      <rPr>
        <b/>
        <sz val="12"/>
        <color theme="1"/>
        <rFont val="Shruti"/>
        <family val="2"/>
      </rPr>
      <t xml:space="preserve"> ૪   અમારી શાળાએ અપનાવેલ જળસંરક્ષણ અને સ્‍વચ્‍છતાની પદ્ધતિઓ</t>
    </r>
  </si>
  <si>
    <t>સારી પદ્ધતિઓ</t>
  </si>
  <si>
    <t xml:space="preserve">મેળવેલ માર્કસ </t>
  </si>
  <si>
    <t xml:space="preserve">ઓવરફ્લો રોકવા બધી જ ટાંકીઓમાં લગાવેલ ફ્લોટ વાલ્વ / સેન્‍સર </t>
  </si>
  <si>
    <r>
      <t>શાળાની પાણીની પાઈપલાઈન અને નળમાં</t>
    </r>
    <r>
      <rPr>
        <sz val="9"/>
        <color theme="1"/>
        <rFont val="Times New Roman"/>
        <family val="1"/>
      </rPr>
      <t xml:space="preserve"> </t>
    </r>
    <r>
      <rPr>
        <sz val="9"/>
        <color theme="1"/>
        <rFont val="Shruti"/>
        <family val="2"/>
      </rPr>
      <t>અટકાવેલ લીકેજ</t>
    </r>
  </si>
  <si>
    <t>પીવાના પાણીના નળ - ડ્રોપ / પુશ ટાઇપના</t>
  </si>
  <si>
    <t>શાળામાં ટપક અથવા ફુવારા પધ્‍ધતિથી પાણીનો છંટકાવ</t>
  </si>
  <si>
    <t>ફિલ્ટર કરેલ ગંદા પાણીનો (ગ્રે વોટર) પુનઃ વપરાશ</t>
  </si>
  <si>
    <r>
      <t xml:space="preserve">હાથ ધોવા માટે સાબુ ની સંખ્યા હાથ ધોવાના પોઇન્‍ટની સંખ્યાના પ્રમાણમાં (સાબુ ઓછામાં ઓછા </t>
    </r>
    <r>
      <rPr>
        <sz val="9"/>
        <color rgb="FF000000"/>
        <rFont val="Shruti"/>
        <family val="2"/>
      </rPr>
      <t>૮૦</t>
    </r>
    <r>
      <rPr>
        <sz val="9"/>
        <color theme="1"/>
        <rFont val="Shruti"/>
        <family val="2"/>
      </rPr>
      <t xml:space="preserve"> </t>
    </r>
    <r>
      <rPr>
        <sz val="9"/>
        <color theme="1"/>
        <rFont val="Times New Roman"/>
        <family val="1"/>
      </rPr>
      <t>%</t>
    </r>
    <r>
      <rPr>
        <sz val="9"/>
        <color theme="1"/>
        <rFont val="Shruti"/>
        <family val="2"/>
      </rPr>
      <t xml:space="preserve"> રાખવા)</t>
    </r>
  </si>
  <si>
    <t>શૌચાલય દિવસમાં ઓછામાં ઓછા એક વખત સાફ કરવામાં આવે છે</t>
  </si>
  <si>
    <t xml:space="preserve">દરેક યુરીનલમાં ફ્લશ / નળ લગાવેલ છે </t>
  </si>
  <si>
    <t xml:space="preserve">શૌચાલયમાં પર્યાપ્ત કુદરતી હવા / પ્રકાશની  અવરજવર થાય છે. </t>
  </si>
  <si>
    <t>જૈવિક જંતુનાશક અને ગંધનાશકનો ઉપયોગ</t>
  </si>
  <si>
    <r>
      <t xml:space="preserve">  નોંધ -</t>
    </r>
    <r>
      <rPr>
        <sz val="9"/>
        <color theme="1"/>
        <rFont val="Shruti"/>
        <family val="2"/>
      </rPr>
      <t xml:space="preserve">  </t>
    </r>
    <r>
      <rPr>
        <b/>
        <sz val="9"/>
        <color theme="1"/>
        <rFont val="Times New Roman"/>
        <family val="1"/>
      </rPr>
      <t xml:space="preserve">*     </t>
    </r>
    <r>
      <rPr>
        <b/>
        <sz val="9"/>
        <color theme="1"/>
        <rFont val="Shruti"/>
        <family val="2"/>
      </rPr>
      <t xml:space="preserve">૮.૩ (પાના નં.ર) </t>
    </r>
    <r>
      <rPr>
        <b/>
        <sz val="9"/>
        <color theme="1"/>
        <rFont val="Times New Roman"/>
        <family val="1"/>
      </rPr>
      <t xml:space="preserve">          </t>
    </r>
  </si>
  <si>
    <r>
      <t xml:space="preserve">              </t>
    </r>
    <r>
      <rPr>
        <b/>
        <sz val="9"/>
        <color theme="1"/>
        <rFont val="Shruti"/>
        <family val="2"/>
      </rPr>
      <t xml:space="preserve"> </t>
    </r>
    <r>
      <rPr>
        <b/>
        <sz val="9"/>
        <color theme="1"/>
        <rFont val="Times New Roman"/>
        <family val="1"/>
      </rPr>
      <t xml:space="preserve">**  </t>
    </r>
    <r>
      <rPr>
        <b/>
        <sz val="9"/>
        <color theme="1"/>
        <rFont val="Shruti"/>
        <family val="2"/>
      </rPr>
      <t>ટોઇલેટ</t>
    </r>
    <r>
      <rPr>
        <b/>
        <sz val="9"/>
        <color theme="1"/>
        <rFont val="Times New Roman"/>
        <family val="1"/>
      </rPr>
      <t xml:space="preserve"> </t>
    </r>
    <r>
      <rPr>
        <b/>
        <sz val="9"/>
        <color theme="1"/>
        <rFont val="Shruti"/>
        <family val="2"/>
      </rPr>
      <t>બ્લોકમાં</t>
    </r>
    <r>
      <rPr>
        <b/>
        <sz val="9"/>
        <color theme="1"/>
        <rFont val="Times New Roman"/>
        <family val="1"/>
      </rPr>
      <t xml:space="preserve"> </t>
    </r>
    <r>
      <rPr>
        <b/>
        <sz val="9"/>
        <color theme="1"/>
        <rFont val="Shruti"/>
        <family val="2"/>
      </rPr>
      <t>આવેલ</t>
    </r>
    <r>
      <rPr>
        <b/>
        <sz val="9"/>
        <color theme="1"/>
        <rFont val="Times New Roman"/>
        <family val="1"/>
      </rPr>
      <t xml:space="preserve"> </t>
    </r>
    <r>
      <rPr>
        <b/>
        <sz val="9"/>
        <color theme="1"/>
        <rFont val="Shruti"/>
        <family val="2"/>
      </rPr>
      <t>વોશબેશીનના</t>
    </r>
    <r>
      <rPr>
        <b/>
        <sz val="9"/>
        <color theme="1"/>
        <rFont val="Times New Roman"/>
        <family val="1"/>
      </rPr>
      <t xml:space="preserve"> </t>
    </r>
    <r>
      <rPr>
        <b/>
        <sz val="9"/>
        <color theme="1"/>
        <rFont val="Shruti"/>
        <family val="2"/>
      </rPr>
      <t>પોઇન્ટ</t>
    </r>
    <r>
      <rPr>
        <b/>
        <sz val="9"/>
        <color theme="1"/>
        <rFont val="Times New Roman"/>
        <family val="1"/>
      </rPr>
      <t xml:space="preserve"> </t>
    </r>
    <r>
      <rPr>
        <b/>
        <sz val="9"/>
        <color theme="1"/>
        <rFont val="Shruti"/>
        <family val="2"/>
      </rPr>
      <t>ગણતરીમાં</t>
    </r>
    <r>
      <rPr>
        <b/>
        <sz val="9"/>
        <color theme="1"/>
        <rFont val="Times New Roman"/>
        <family val="1"/>
      </rPr>
      <t xml:space="preserve"> </t>
    </r>
    <r>
      <rPr>
        <b/>
        <sz val="9"/>
        <color theme="1"/>
        <rFont val="Shruti"/>
        <family val="2"/>
      </rPr>
      <t>લેવાના</t>
    </r>
  </si>
  <si>
    <t>હાથ ધોવા માટે ટપક પોઇન્ટ / કન્‍ટ્રોલ વાલ્‍વનો ઉપયોગ</t>
  </si>
  <si>
    <t>હાથના બદલે ધોયેલા કપ અથવા ગ્‍લાસનો પીવાના પાણી માટે ઉપયોગ</t>
  </si>
  <si>
    <t>સાંજના સમયે છોડની સિંચાઇ / અન્‍ય પદ્ધતિઓ</t>
  </si>
  <si>
    <t>છોડની સિંચાઇ માટે રીસાઇકલ પાણીનો ઉપયોગ</t>
  </si>
  <si>
    <r>
      <t>પાણીનો વપરાશ ઓછા કરવા માટે છોડ</t>
    </r>
    <r>
      <rPr>
        <sz val="9"/>
        <color theme="1"/>
        <rFont val="Times New Roman"/>
        <family val="1"/>
      </rPr>
      <t>,</t>
    </r>
    <r>
      <rPr>
        <sz val="9"/>
        <color theme="1"/>
        <rFont val="Shruti"/>
        <family val="2"/>
      </rPr>
      <t xml:space="preserve"> લીલા ધાસનો ઉપયોગ</t>
    </r>
  </si>
  <si>
    <t xml:space="preserve">કુલ મેળવેલ માર્કસ </t>
  </si>
  <si>
    <r>
      <t>કાર્ય</t>
    </r>
    <r>
      <rPr>
        <b/>
        <sz val="14"/>
        <color theme="1"/>
        <rFont val="Calibri"/>
        <family val="2"/>
        <scheme val="minor"/>
      </rPr>
      <t>–</t>
    </r>
    <r>
      <rPr>
        <b/>
        <sz val="14"/>
        <color theme="1"/>
        <rFont val="Shruti"/>
        <family val="2"/>
      </rPr>
      <t xml:space="preserve">પ અમારી શાળા દ્વારા કરવામાં આવેલ વરસાદી પાણીનો સંગ્રહ </t>
    </r>
  </si>
  <si>
    <r>
      <t xml:space="preserve">વરસાદી પાણીનો સંગ્રહ કરવાની સંભાવના </t>
    </r>
    <r>
      <rPr>
        <sz val="11"/>
        <color theme="1"/>
        <rFont val="Calibri"/>
        <family val="2"/>
        <scheme val="minor"/>
      </rPr>
      <t>(</t>
    </r>
    <r>
      <rPr>
        <sz val="11"/>
        <color theme="1"/>
        <rFont val="Shruti"/>
        <family val="2"/>
      </rPr>
      <t>અહી એક સાથે બધા જ કેમ્‍પસના ડેટા મુકવા)</t>
    </r>
    <r>
      <rPr>
        <b/>
        <sz val="11"/>
        <color theme="1"/>
        <rFont val="Calibri"/>
        <family val="2"/>
        <scheme val="minor"/>
      </rPr>
      <t xml:space="preserve"> </t>
    </r>
    <r>
      <rPr>
        <b/>
        <sz val="11"/>
        <color theme="1"/>
        <rFont val="Times New Roman"/>
        <family val="1"/>
      </rPr>
      <t xml:space="preserve"> </t>
    </r>
  </si>
  <si>
    <r>
      <t>કુલ ક્ષેત્રફળ ચો.મી.</t>
    </r>
    <r>
      <rPr>
        <sz val="9"/>
        <color theme="1"/>
        <rFont val="Times New Roman"/>
        <family val="1"/>
      </rPr>
      <t xml:space="preserve"> </t>
    </r>
    <r>
      <rPr>
        <sz val="9"/>
        <color theme="1"/>
        <rFont val="Shruti"/>
        <family val="2"/>
      </rPr>
      <t xml:space="preserve">માં </t>
    </r>
  </si>
  <si>
    <t xml:space="preserve">રન ઓફ કોફિસીયન્ટ </t>
  </si>
  <si>
    <r>
      <t>સરેરાશ વરસાદ</t>
    </r>
    <r>
      <rPr>
        <sz val="9"/>
        <color theme="1"/>
        <rFont val="Times New Roman"/>
        <family val="1"/>
      </rPr>
      <t xml:space="preserve"> </t>
    </r>
    <r>
      <rPr>
        <sz val="9"/>
        <color theme="1"/>
        <rFont val="Shruti"/>
        <family val="2"/>
      </rPr>
      <t xml:space="preserve">મિલીમિટરમાં </t>
    </r>
    <r>
      <rPr>
        <sz val="9"/>
        <color theme="1"/>
        <rFont val="Times New Roman"/>
        <family val="1"/>
      </rPr>
      <t>**</t>
    </r>
  </si>
  <si>
    <r>
      <t xml:space="preserve">સંગ્રહ માટે ઉપલબ્ધ કુલ વરસાદી પાણી </t>
    </r>
    <r>
      <rPr>
        <sz val="9"/>
        <color theme="1"/>
        <rFont val="Times New Roman"/>
        <family val="1"/>
      </rPr>
      <t>(</t>
    </r>
    <r>
      <rPr>
        <sz val="9"/>
        <color theme="1"/>
        <rFont val="Shruti"/>
        <family val="2"/>
      </rPr>
      <t>લિટર</t>
    </r>
    <r>
      <rPr>
        <sz val="9"/>
        <color theme="1"/>
        <rFont val="Times New Roman"/>
        <family val="1"/>
      </rPr>
      <t>)</t>
    </r>
  </si>
  <si>
    <t>e = b x c x d</t>
  </si>
  <si>
    <r>
      <t xml:space="preserve">છત ઉપર </t>
    </r>
    <r>
      <rPr>
        <sz val="9"/>
        <color theme="1"/>
        <rFont val="Times New Roman"/>
        <family val="1"/>
      </rPr>
      <t>*</t>
    </r>
  </si>
  <si>
    <t>A=</t>
  </si>
  <si>
    <t>B=</t>
  </si>
  <si>
    <t xml:space="preserve">પેવીંગ ન હોય તેવો વિસ્તાર </t>
  </si>
  <si>
    <t>C=</t>
  </si>
  <si>
    <t>D=</t>
  </si>
  <si>
    <t xml:space="preserve">સંગ્રહ કરેલ વરસાદી પાણીની માહિતી  </t>
  </si>
  <si>
    <t>q</t>
  </si>
  <si>
    <t>E=</t>
  </si>
  <si>
    <t>F=</t>
  </si>
  <si>
    <t>G=</t>
  </si>
  <si>
    <t>H=</t>
  </si>
  <si>
    <r>
      <t xml:space="preserve">નોંધ </t>
    </r>
    <r>
      <rPr>
        <b/>
        <sz val="11"/>
        <color theme="1"/>
        <rFont val="Shruti"/>
        <family val="2"/>
      </rPr>
      <t xml:space="preserve">- </t>
    </r>
    <r>
      <rPr>
        <b/>
        <sz val="11"/>
        <color theme="1"/>
        <rFont val="Times New Roman"/>
        <family val="1"/>
      </rPr>
      <t xml:space="preserve">* </t>
    </r>
    <r>
      <rPr>
        <sz val="11"/>
        <color theme="1"/>
        <rFont val="Shruti"/>
        <family val="2"/>
      </rPr>
      <t>એ.સી (એસ્બેસ્ટોસ સિમેન્ટ) રૂફિંગ શીટ સિવાયની છત</t>
    </r>
  </si>
  <si>
    <r>
      <t xml:space="preserve">** </t>
    </r>
    <r>
      <rPr>
        <sz val="11"/>
        <color theme="1"/>
        <rFont val="Shruti"/>
        <family val="2"/>
      </rPr>
      <t>અહીં માહિતી ભરવા માટે તાલુકા સ્તરે વાર્ષિક વરસાદની માહિતી મેળવો ફકત એમ.એમ. માં માહિતી ભરવી.</t>
    </r>
  </si>
  <si>
    <t>વરસાદી પાણીના સંગ્રહ માટે માર્કસની ગણતરી.</t>
  </si>
  <si>
    <r>
      <t>છત</t>
    </r>
    <r>
      <rPr>
        <b/>
        <u/>
        <sz val="12"/>
        <color theme="1"/>
        <rFont val="Times New Roman"/>
        <family val="1"/>
      </rPr>
      <t xml:space="preserve"> </t>
    </r>
  </si>
  <si>
    <t xml:space="preserve">પેવીંગવાળો વિસ્‍તાર  </t>
  </si>
  <si>
    <t xml:space="preserve">અમારી શાળા દ્વારા કરવામાં આવેલ વરસાદી પાણીનો સંગ્રહ માટે ર૦ માર્કસ માંથી મેળવેલ માર્કસ </t>
  </si>
  <si>
    <t>૬.૧ પ્રતિ દિન પાણીનો પુન ઉપયોગ / રીસાઇકલ</t>
  </si>
  <si>
    <t xml:space="preserve">ઉપયોગ </t>
  </si>
  <si>
    <r>
      <t xml:space="preserve">* </t>
    </r>
    <r>
      <rPr>
        <sz val="10"/>
        <color theme="1"/>
        <rFont val="Shruti"/>
        <family val="2"/>
      </rPr>
      <t xml:space="preserve">પાણીનો વપરાશ (લીટર પ્રતિ દિવસ) </t>
    </r>
  </si>
  <si>
    <t>પાણીના વપરાશ પછી વ્યર્થ જતુ પાણી</t>
  </si>
  <si>
    <t>પાણીનો પુનઃ વપરાશ કયા ઉપયોગ માટે</t>
  </si>
  <si>
    <t>પુનઃ વપરાયેલ પાણી (લીટર પ્રતિ દિવસ)</t>
  </si>
  <si>
    <t>રીસાઇકલ કરેલ પાણી કયા ઉપયોગ માટે</t>
  </si>
  <si>
    <t xml:space="preserve">ગાર્ડનીંગ </t>
  </si>
  <si>
    <t xml:space="preserve">ટોઇલેટ </t>
  </si>
  <si>
    <t>ધોવા માટે</t>
  </si>
  <si>
    <t>ગાર્ડનીંગ</t>
  </si>
  <si>
    <t>સફાઇ</t>
  </si>
  <si>
    <t>ટોઇલેટ</t>
  </si>
  <si>
    <t>કિચન</t>
  </si>
  <si>
    <t>ગાર્ડન</t>
  </si>
  <si>
    <r>
      <t>**</t>
    </r>
    <r>
      <rPr>
        <sz val="10"/>
        <color theme="1"/>
        <rFont val="Shruti"/>
        <family val="2"/>
      </rPr>
      <t>ગાર્ડનીંગ</t>
    </r>
  </si>
  <si>
    <t xml:space="preserve">શાળા દ્વારા રિસાયકલ / પુનઃ વપરાશ પાણી માટે ૨૦ માર્કસમાંથી મેળવેલ માર્કસ </t>
  </si>
  <si>
    <r>
      <t xml:space="preserve">પાણીના વપરાશ પછી વ્યર્થ જતું કુલ પાણી </t>
    </r>
    <r>
      <rPr>
        <sz val="9"/>
        <color theme="1"/>
        <rFont val="Times New Roman"/>
        <family val="1"/>
      </rPr>
      <t xml:space="preserve">(A) </t>
    </r>
    <r>
      <rPr>
        <sz val="11"/>
        <color theme="1"/>
        <rFont val="Arial"/>
        <family val="2"/>
      </rPr>
      <t>x</t>
    </r>
    <r>
      <rPr>
        <sz val="9"/>
        <color theme="1"/>
        <rFont val="Times New Roman"/>
        <family val="1"/>
      </rPr>
      <t xml:space="preserve"> </t>
    </r>
    <r>
      <rPr>
        <sz val="9"/>
        <color theme="1"/>
        <rFont val="Shruti"/>
        <family val="2"/>
      </rPr>
      <t>૦.૮</t>
    </r>
  </si>
  <si>
    <t xml:space="preserve">                 માર્કસ </t>
  </si>
  <si>
    <t>નોંધ-</t>
  </si>
  <si>
    <r>
      <t xml:space="preserve"> </t>
    </r>
    <r>
      <rPr>
        <b/>
        <sz val="11"/>
        <color theme="1"/>
        <rFont val="Times New Roman"/>
        <family val="1"/>
      </rPr>
      <t xml:space="preserve">*  </t>
    </r>
    <r>
      <rPr>
        <b/>
        <sz val="11"/>
        <color theme="1"/>
        <rFont val="Shruti"/>
        <family val="2"/>
      </rPr>
      <t xml:space="preserve"> </t>
    </r>
    <r>
      <rPr>
        <b/>
        <sz val="12"/>
        <color theme="1"/>
        <rFont val="Shruti"/>
        <family val="2"/>
      </rPr>
      <t xml:space="preserve"> </t>
    </r>
    <r>
      <rPr>
        <b/>
        <sz val="11"/>
        <color theme="1"/>
        <rFont val="Shruti"/>
        <family val="2"/>
      </rPr>
      <t>કાર્ય</t>
    </r>
    <r>
      <rPr>
        <b/>
        <sz val="11"/>
        <color theme="1"/>
        <rFont val="Times New Roman"/>
        <family val="1"/>
      </rPr>
      <t xml:space="preserve"> </t>
    </r>
    <r>
      <rPr>
        <b/>
        <sz val="11"/>
        <color theme="1"/>
        <rFont val="Shruti"/>
        <family val="2"/>
      </rPr>
      <t>૨</t>
    </r>
    <r>
      <rPr>
        <b/>
        <sz val="11"/>
        <color theme="1"/>
        <rFont val="Times New Roman"/>
        <family val="1"/>
      </rPr>
      <t>.</t>
    </r>
    <r>
      <rPr>
        <b/>
        <sz val="11"/>
        <color theme="1"/>
        <rFont val="Shruti"/>
        <family val="2"/>
      </rPr>
      <t>૧</t>
    </r>
    <r>
      <rPr>
        <b/>
        <sz val="11"/>
        <color theme="1"/>
        <rFont val="Times New Roman"/>
        <family val="1"/>
      </rPr>
      <t xml:space="preserve"> </t>
    </r>
    <r>
      <rPr>
        <b/>
        <sz val="13"/>
        <color theme="1"/>
        <rFont val="Times New Roman"/>
        <family val="1"/>
      </rPr>
      <t>c</t>
    </r>
    <r>
      <rPr>
        <b/>
        <sz val="11"/>
        <color theme="1"/>
        <rFont val="Times New Roman"/>
        <family val="1"/>
      </rPr>
      <t xml:space="preserve"> </t>
    </r>
    <r>
      <rPr>
        <b/>
        <sz val="11"/>
        <color theme="1"/>
        <rFont val="Shruti"/>
        <family val="2"/>
      </rPr>
      <t>માંથી</t>
    </r>
    <r>
      <rPr>
        <b/>
        <sz val="11"/>
        <color theme="1"/>
        <rFont val="Times New Roman"/>
        <family val="1"/>
      </rPr>
      <t xml:space="preserve"> </t>
    </r>
    <r>
      <rPr>
        <b/>
        <sz val="11"/>
        <color theme="1"/>
        <rFont val="Shruti"/>
        <family val="2"/>
      </rPr>
      <t>માહિતી</t>
    </r>
    <r>
      <rPr>
        <b/>
        <sz val="11"/>
        <color theme="1"/>
        <rFont val="Times New Roman"/>
        <family val="1"/>
      </rPr>
      <t xml:space="preserve"> </t>
    </r>
    <r>
      <rPr>
        <b/>
        <sz val="11"/>
        <color theme="1"/>
        <rFont val="Shruti"/>
        <family val="2"/>
      </rPr>
      <t>ભરવી</t>
    </r>
  </si>
  <si>
    <r>
      <t xml:space="preserve"> </t>
    </r>
    <r>
      <rPr>
        <b/>
        <sz val="13"/>
        <color theme="1"/>
        <rFont val="Times New Roman"/>
        <family val="1"/>
      </rPr>
      <t xml:space="preserve">**  </t>
    </r>
    <r>
      <rPr>
        <b/>
        <sz val="13"/>
        <color theme="1"/>
        <rFont val="Shruti"/>
        <family val="2"/>
      </rPr>
      <t xml:space="preserve"> </t>
    </r>
    <r>
      <rPr>
        <b/>
        <sz val="10"/>
        <color theme="1"/>
        <rFont val="Shruti"/>
        <family val="2"/>
      </rPr>
      <t>ફકત</t>
    </r>
    <r>
      <rPr>
        <b/>
        <sz val="10"/>
        <color theme="1"/>
        <rFont val="Times New Roman"/>
        <family val="1"/>
      </rPr>
      <t xml:space="preserve"> </t>
    </r>
    <r>
      <rPr>
        <b/>
        <sz val="10"/>
        <color theme="1"/>
        <rFont val="Shruti"/>
        <family val="2"/>
      </rPr>
      <t>યુરીનલ</t>
    </r>
    <r>
      <rPr>
        <b/>
        <sz val="10"/>
        <color theme="1"/>
        <rFont val="Times New Roman"/>
        <family val="1"/>
      </rPr>
      <t xml:space="preserve"> </t>
    </r>
    <r>
      <rPr>
        <b/>
        <sz val="10"/>
        <color theme="1"/>
        <rFont val="Shruti"/>
        <family val="2"/>
      </rPr>
      <t>વપરાશનો</t>
    </r>
    <r>
      <rPr>
        <b/>
        <sz val="10"/>
        <color theme="1"/>
        <rFont val="Times New Roman"/>
        <family val="1"/>
      </rPr>
      <t xml:space="preserve"> </t>
    </r>
    <r>
      <rPr>
        <b/>
        <sz val="10"/>
        <color theme="1"/>
        <rFont val="Shruti"/>
        <family val="2"/>
      </rPr>
      <t>રીસાઇકલમાં</t>
    </r>
    <r>
      <rPr>
        <b/>
        <sz val="10"/>
        <color theme="1"/>
        <rFont val="Times New Roman"/>
        <family val="1"/>
      </rPr>
      <t xml:space="preserve"> </t>
    </r>
    <r>
      <rPr>
        <b/>
        <sz val="10"/>
        <color theme="1"/>
        <rFont val="Shruti"/>
        <family val="2"/>
      </rPr>
      <t>ઉપયેાગ</t>
    </r>
    <r>
      <rPr>
        <b/>
        <sz val="10"/>
        <color theme="1"/>
        <rFont val="Times New Roman"/>
        <family val="1"/>
      </rPr>
      <t xml:space="preserve"> </t>
    </r>
    <r>
      <rPr>
        <b/>
        <sz val="10"/>
        <color theme="1"/>
        <rFont val="Shruti"/>
        <family val="2"/>
      </rPr>
      <t>કરવો</t>
    </r>
    <r>
      <rPr>
        <b/>
        <sz val="13"/>
        <color theme="1"/>
        <rFont val="Times New Roman"/>
        <family val="1"/>
      </rPr>
      <t xml:space="preserve">. </t>
    </r>
  </si>
  <si>
    <t>શાળા અને તેની આસપાસના વિસ્‍તારમાં પાણીના સ્‍ત્રોત, ગુણવત્તા, સ્‍વચ્‍છતા અને સંચય અંગે જાગૃતિ લાવવા શાળા સમુદાય દ્વારા કરેલ પહેલ</t>
  </si>
  <si>
    <t xml:space="preserve">પાણીની ગુણવત્તા, યોગ્‍ય વપરાશ અને પુનઃ ઉપયોગની સમજણ </t>
  </si>
  <si>
    <t>શાળા અને તેના આસપાસના પર્યાવરણમાં સ્‍વચ્‍છતાની જાળવણી અને સમજણ</t>
  </si>
  <si>
    <t>શૌચાલયના વપરાશ અને જાળવણીની સમજણ</t>
  </si>
  <si>
    <t xml:space="preserve">વરસાદી પાણીના સંગ્રહ અંગેની જાગૃતિ. </t>
  </si>
  <si>
    <t>અમારી શાળાની જમીન મૂલ્યાંકન ટીમ</t>
  </si>
  <si>
    <t>અમારી શાળામાં હરીયાળીવાળો (ગ્રીન) વિસ્‍તાર</t>
  </si>
  <si>
    <r>
      <t>અમારી શાળામાં વૃક્ષો દ્વારા ઘેરાયેલ જમીન</t>
    </r>
    <r>
      <rPr>
        <sz val="10"/>
        <color theme="1"/>
        <rFont val="Times New Roman"/>
        <family val="1"/>
      </rPr>
      <t xml:space="preserve"> </t>
    </r>
  </si>
  <si>
    <t>અમારી શાળાની જમીનના ઉપયોગ કરવાની પધ્‍ધતિ</t>
  </si>
  <si>
    <t>અમારી શાળામાં જૈવવિવિધતા</t>
  </si>
  <si>
    <t>અમારી શાળાની જમીનનું સંરક્ષણ અને જંતુનાશક દવાઓનો ઉપયોગ</t>
  </si>
  <si>
    <r>
      <t>શાળા અને તેની આસપાસના વિસ્‍તારમાં આવેલ જમીનમાં હરીયાળી વિસ્તાર</t>
    </r>
    <r>
      <rPr>
        <sz val="10"/>
        <color theme="1"/>
        <rFont val="Times New Roman"/>
        <family val="1"/>
      </rPr>
      <t>,</t>
    </r>
    <r>
      <rPr>
        <sz val="10"/>
        <color theme="1"/>
        <rFont val="Shruti"/>
        <family val="2"/>
      </rPr>
      <t xml:space="preserve"> જૈવ વિવિધતા</t>
    </r>
    <r>
      <rPr>
        <sz val="10"/>
        <color theme="1"/>
        <rFont val="Times New Roman"/>
        <family val="1"/>
      </rPr>
      <t>,</t>
    </r>
    <r>
      <rPr>
        <sz val="10"/>
        <color theme="1"/>
        <rFont val="Shruti"/>
        <family val="2"/>
      </rPr>
      <t xml:space="preserve"> બાળ કેન્દ્બીય ઉપયોગ અને સંરક્ષણ અંગે જાગૃતી લાવવા શાળા સમુદાય ધ્વારા કરેલ પહેલ.</t>
    </r>
  </si>
  <si>
    <r>
      <t xml:space="preserve">કાર્ય </t>
    </r>
    <r>
      <rPr>
        <b/>
        <sz val="14"/>
        <color theme="1"/>
        <rFont val="Times New Roman"/>
        <family val="1"/>
      </rPr>
      <t>–</t>
    </r>
    <r>
      <rPr>
        <b/>
        <sz val="14"/>
        <color theme="1"/>
        <rFont val="Shruti"/>
        <family val="2"/>
      </rPr>
      <t xml:space="preserve"> ૧  </t>
    </r>
    <r>
      <rPr>
        <b/>
        <sz val="12"/>
        <color theme="1"/>
        <rFont val="Shruti"/>
        <family val="2"/>
      </rPr>
      <t xml:space="preserve">અમારી શાળાની જમીન મુલ્‍યાંકન ટીમ </t>
    </r>
  </si>
  <si>
    <r>
      <t>ઇન-ચાર્જ શિક્ષકનું નામ</t>
    </r>
    <r>
      <rPr>
        <sz val="10"/>
        <color theme="1"/>
        <rFont val="Shruti"/>
        <family val="2"/>
      </rPr>
      <t xml:space="preserve">             </t>
    </r>
    <r>
      <rPr>
        <sz val="10"/>
        <color theme="1"/>
        <rFont val="Times New Roman"/>
        <family val="1"/>
      </rPr>
      <t>: ______________________________________________________</t>
    </r>
  </si>
  <si>
    <t>ક્રમ નં</t>
  </si>
  <si>
    <t xml:space="preserve">નોંધ – </t>
  </si>
  <si>
    <t>(૧) ૧૦ વિદ્યાર્થીઓમાં પ કન્યાઓની અને પ કુમારની પસંદગી કરવી.</t>
  </si>
  <si>
    <r>
      <t>(ર) શાળા ધોરણ-૭ સુધી હોય તો</t>
    </r>
    <r>
      <rPr>
        <sz val="9"/>
        <color theme="1"/>
        <rFont val="Times New Roman"/>
        <family val="1"/>
      </rPr>
      <t>,</t>
    </r>
    <r>
      <rPr>
        <sz val="9"/>
        <color theme="1"/>
        <rFont val="Shruti"/>
        <family val="2"/>
      </rPr>
      <t xml:space="preserve"> ર વિદ્યાર્થી ધોરણ-પ અને ૪ વિદ્યાર્થી ધોરણ-૬ માંથી અને ૪ વિદ્યાર્થી ધોરણ-૭ માંથી પસંદ કરવા.</t>
    </r>
  </si>
  <si>
    <r>
      <t>(૩) શાળા ધોરણ-૮ સુધી હોય તો</t>
    </r>
    <r>
      <rPr>
        <sz val="9"/>
        <color theme="1"/>
        <rFont val="Times New Roman"/>
        <family val="1"/>
      </rPr>
      <t>,</t>
    </r>
    <r>
      <rPr>
        <sz val="9"/>
        <color theme="1"/>
        <rFont val="Shruti"/>
        <family val="2"/>
      </rPr>
      <t xml:space="preserve"> ર વિદ્યાર્થી ધોરણ-પ માંથી</t>
    </r>
    <r>
      <rPr>
        <sz val="9"/>
        <color theme="1"/>
        <rFont val="Times New Roman"/>
        <family val="1"/>
      </rPr>
      <t>,</t>
    </r>
    <r>
      <rPr>
        <sz val="9"/>
        <color theme="1"/>
        <rFont val="Shruti"/>
        <family val="2"/>
      </rPr>
      <t xml:space="preserve"> ર વિદ્યાર્થી ધોરણ-૬ માંથી અને ર વિદ્યાર્થી ધોરણ-૭ માંથી અને ૪ વિદ્યાર્થી ધોરણ-૮ માંથી પસંદ કરવા.  </t>
    </r>
  </si>
  <si>
    <t xml:space="preserve">શાળામાં આવેલ હરીયાળીવાળો વિસ્‍તાર માટે ૧૦ માર્કસમાંથી મેળવેલ માર્કસ </t>
  </si>
  <si>
    <r>
      <t xml:space="preserve">૩.૩ </t>
    </r>
    <r>
      <rPr>
        <b/>
        <sz val="11"/>
        <color theme="1"/>
        <rFont val="Shruti"/>
        <family val="2"/>
      </rPr>
      <t xml:space="preserve">પ્રારંભિક સર્વે કર્યા પછી શાળામાં અને તેની આસપાસ ૧.૫ મીટર સુધી ઉગાડેલા વૃક્ષો </t>
    </r>
  </si>
  <si>
    <t>ઉગાડેલ વૃક્ષની સંખ્યા</t>
  </si>
  <si>
    <t>પ્રારંભિક સર્વે કર્યાપછી ઉગાડેલ વૃક્ષોની સંખ્યા</t>
  </si>
  <si>
    <t>શાળામાં વૃક્ષો દ્વારા ઘેરાયેલ જમીન માટે ૨૦ માર્કસમાંથી મેળવેલ માર્કસ</t>
  </si>
  <si>
    <r>
      <t>નોંધ</t>
    </r>
    <r>
      <rPr>
        <u/>
        <sz val="15"/>
        <color theme="1"/>
        <rFont val="Shruti"/>
        <family val="2"/>
      </rPr>
      <t xml:space="preserve"> </t>
    </r>
  </si>
  <si>
    <t xml:space="preserve">શાળામાં કુલ માથાદીઠ બાંધકામ વિસ્તાર </t>
  </si>
  <si>
    <t xml:space="preserve">બાંધકામ </t>
  </si>
  <si>
    <t>ભોંયતળીયા પર આવેલ બાંધકામનું ક્ષેત્રફળ (ચો.મી.)</t>
  </si>
  <si>
    <t>પ્રથમ માળ પર આવેલ બાંધકામનું ક્ષેત્રફળ (ચો.મી.)</t>
  </si>
  <si>
    <t>બીજા માળ પર આવેલ બાંધકામનું ક્ષેત્રફળ (ચો.મી.)</t>
  </si>
  <si>
    <t xml:space="preserve">કુલ  </t>
  </si>
  <si>
    <t>બાંધકામનું ક્ષેત્રફળ (ચો.મી.)</t>
  </si>
  <si>
    <t>d = a+b+c</t>
  </si>
  <si>
    <t xml:space="preserve">શાળાનું મકાન </t>
  </si>
  <si>
    <t>શૈચાલય</t>
  </si>
  <si>
    <t>એમ.ડી.એમ.</t>
  </si>
  <si>
    <t>પીવાના પાણીની સુવિધા</t>
  </si>
  <si>
    <t>અન્યબિલ્ડીંગ</t>
  </si>
  <si>
    <t>શાળામાં માથાદીઠ બાંધકામ વિસ્‍તારની ક્ષમતા માટે ૫ માર્કસમાંથી મેળવેલ માર્કસ</t>
  </si>
  <si>
    <t>શાળામાં રમતના મેદાનનું કુલ ક્ષેત્રફળ</t>
  </si>
  <si>
    <t>શાળામાં રમતના મેદાનની ક્ષમતા માટે પ માંથી મેળવેલ માર્કસ</t>
  </si>
  <si>
    <t xml:space="preserve"> ૧૦૦૦  ચો.મી.</t>
  </si>
  <si>
    <r>
      <t>*</t>
    </r>
    <r>
      <rPr>
        <sz val="12"/>
        <color theme="1"/>
        <rFont val="Times New Roman"/>
        <family val="1"/>
      </rPr>
      <t xml:space="preserve">  </t>
    </r>
    <r>
      <rPr>
        <sz val="11"/>
        <color theme="1"/>
        <rFont val="Shruti"/>
        <family val="2"/>
      </rPr>
      <t>૮.૩ (</t>
    </r>
    <r>
      <rPr>
        <sz val="11"/>
        <color theme="1"/>
        <rFont val="Times New Roman"/>
        <family val="1"/>
      </rPr>
      <t>c</t>
    </r>
    <r>
      <rPr>
        <sz val="11"/>
        <color theme="1"/>
        <rFont val="Shruti"/>
        <family val="2"/>
      </rPr>
      <t>) માંથી લેવું (પાના નં. ૨)</t>
    </r>
  </si>
  <si>
    <r>
      <t>**</t>
    </r>
    <r>
      <rPr>
        <sz val="11"/>
        <color theme="1"/>
        <rFont val="Shruti"/>
        <family val="2"/>
      </rPr>
      <t xml:space="preserve"> મેળવેલ માર્કસ પ ઉપર હોય તો માત્ર ૫ માર્કસ લેવા. </t>
    </r>
  </si>
  <si>
    <r>
      <t>***</t>
    </r>
    <r>
      <rPr>
        <sz val="12"/>
        <color theme="1"/>
        <rFont val="Shruti"/>
        <family val="2"/>
      </rPr>
      <t xml:space="preserve"> </t>
    </r>
    <r>
      <rPr>
        <sz val="11"/>
        <color theme="1"/>
        <rFont val="Shruti"/>
        <family val="2"/>
      </rPr>
      <t>શાળામાં બિલ્‍ડીંગ સિવાયના વિસ્‍તારમાં બાળકો રમતા હોય તેવા વિસ્‍તારની ગણતરી કરવી.</t>
    </r>
    <r>
      <rPr>
        <sz val="10"/>
        <color theme="1"/>
        <rFont val="Shruti"/>
        <family val="2"/>
      </rPr>
      <t xml:space="preserve"> </t>
    </r>
  </si>
  <si>
    <t>અમારી શાળામાં બાળ કેન્દ્રિત પ્રવૃતિ માટે જમીનનો અસરકારક ઉપયોગ (બિલ્ડિંગ સિવાયનો અન્ય વિસ્તાર)</t>
  </si>
  <si>
    <r>
      <t>૪.૩.૧</t>
    </r>
    <r>
      <rPr>
        <b/>
        <sz val="14"/>
        <color theme="1"/>
        <rFont val="Times New Roman"/>
        <family val="1"/>
      </rPr>
      <t xml:space="preserve"> </t>
    </r>
  </si>
  <si>
    <r>
      <t>૪.૩.૨</t>
    </r>
    <r>
      <rPr>
        <b/>
        <sz val="14"/>
        <color theme="1"/>
        <rFont val="Times New Roman"/>
        <family val="1"/>
      </rPr>
      <t xml:space="preserve"> </t>
    </r>
  </si>
  <si>
    <r>
      <t xml:space="preserve"> </t>
    </r>
    <r>
      <rPr>
        <b/>
        <sz val="14"/>
        <color theme="1"/>
        <rFont val="Shruti"/>
        <family val="2"/>
      </rPr>
      <t>૪.૩.૩</t>
    </r>
  </si>
  <si>
    <r>
      <t>અમારી શાળામાં બાળ કેન્‍દ્રીત પ્રવૃતિ માટે જમીનના અસરકારક ઉપયોગ માટે પ માંથી મેળવેલ માર્કસ</t>
    </r>
    <r>
      <rPr>
        <sz val="9"/>
        <color theme="1"/>
        <rFont val="Shruti"/>
        <family val="2"/>
      </rPr>
      <t xml:space="preserve"> </t>
    </r>
  </si>
  <si>
    <t>૪.૩.૪</t>
  </si>
  <si>
    <t>અમારી શાળાની જમીનના ઉપયોગ કરવાની પધ્ધતિ માટે ૧પ માંથી મેળવેલ માર્કસ</t>
  </si>
  <si>
    <r>
      <t>*</t>
    </r>
    <r>
      <rPr>
        <sz val="12"/>
        <color theme="1"/>
        <rFont val="Times New Roman"/>
        <family val="1"/>
      </rPr>
      <t xml:space="preserve">  </t>
    </r>
    <r>
      <rPr>
        <sz val="11"/>
        <color theme="1"/>
        <rFont val="Shruti"/>
        <family val="2"/>
      </rPr>
      <t xml:space="preserve">આ વિસ્તારને પ્લાનમાં દર્શાવવો </t>
    </r>
  </si>
  <si>
    <r>
      <t>અમારી શાળામાં વૃક્ષો</t>
    </r>
    <r>
      <rPr>
        <b/>
        <sz val="10"/>
        <color theme="1"/>
        <rFont val="Times New Roman"/>
        <family val="1"/>
      </rPr>
      <t xml:space="preserve">, </t>
    </r>
    <r>
      <rPr>
        <sz val="11"/>
        <color theme="1"/>
        <rFont val="Shruti"/>
        <family val="2"/>
      </rPr>
      <t>છોડ</t>
    </r>
    <r>
      <rPr>
        <b/>
        <sz val="10"/>
        <color theme="1"/>
        <rFont val="Times New Roman"/>
        <family val="1"/>
      </rPr>
      <t xml:space="preserve">, </t>
    </r>
    <r>
      <rPr>
        <sz val="11"/>
        <color theme="1"/>
        <rFont val="Shruti"/>
        <family val="2"/>
      </rPr>
      <t>ઘાસ</t>
    </r>
    <r>
      <rPr>
        <b/>
        <sz val="10"/>
        <color theme="1"/>
        <rFont val="Times New Roman"/>
        <family val="1"/>
      </rPr>
      <t xml:space="preserve">, </t>
    </r>
    <r>
      <rPr>
        <sz val="11"/>
        <color theme="1"/>
        <rFont val="Shruti"/>
        <family val="2"/>
      </rPr>
      <t>વેલ</t>
    </r>
    <r>
      <rPr>
        <b/>
        <sz val="10"/>
        <color theme="1"/>
        <rFont val="Times New Roman"/>
        <family val="1"/>
      </rPr>
      <t xml:space="preserve">, </t>
    </r>
    <r>
      <rPr>
        <sz val="11"/>
        <color theme="1"/>
        <rFont val="Shruti"/>
        <family val="2"/>
      </rPr>
      <t>ફૂલ છોડની પ્રજાતિઓ (**)</t>
    </r>
  </si>
  <si>
    <t>સ્થાનિક નામ</t>
  </si>
  <si>
    <t>લેટિન નામ</t>
  </si>
  <si>
    <r>
      <t xml:space="preserve">*    </t>
    </r>
    <r>
      <rPr>
        <sz val="10"/>
        <color theme="1"/>
        <rFont val="Shruti"/>
        <family val="2"/>
      </rPr>
      <t>છોડની લાક્ષણિકતા</t>
    </r>
  </si>
  <si>
    <t>છોડની હાલમાં આશરે ઉંમર</t>
  </si>
  <si>
    <r>
      <t>છોડ માટે યોગ્ય માટી છે</t>
    </r>
    <r>
      <rPr>
        <b/>
        <sz val="10"/>
        <color theme="1"/>
        <rFont val="Times New Roman"/>
        <family val="1"/>
      </rPr>
      <t xml:space="preserve">? </t>
    </r>
    <r>
      <rPr>
        <sz val="10"/>
        <color theme="1"/>
        <rFont val="Shruti"/>
        <family val="2"/>
      </rPr>
      <t>હા</t>
    </r>
    <r>
      <rPr>
        <b/>
        <sz val="10"/>
        <color theme="1"/>
        <rFont val="Times New Roman"/>
        <family val="1"/>
      </rPr>
      <t>=</t>
    </r>
    <r>
      <rPr>
        <sz val="10"/>
        <color theme="1"/>
        <rFont val="Shruti"/>
        <family val="2"/>
      </rPr>
      <t>૧</t>
    </r>
    <r>
      <rPr>
        <b/>
        <sz val="10"/>
        <color theme="1"/>
        <rFont val="Times New Roman"/>
        <family val="1"/>
      </rPr>
      <t xml:space="preserve">, </t>
    </r>
    <r>
      <rPr>
        <sz val="10"/>
        <color theme="1"/>
        <rFont val="Shruti"/>
        <family val="2"/>
      </rPr>
      <t>ના</t>
    </r>
    <r>
      <rPr>
        <b/>
        <sz val="10"/>
        <color theme="1"/>
        <rFont val="Times New Roman"/>
        <family val="1"/>
      </rPr>
      <t>=</t>
    </r>
    <r>
      <rPr>
        <sz val="10"/>
        <color theme="1"/>
        <rFont val="Shruti"/>
        <family val="2"/>
      </rPr>
      <t>૦</t>
    </r>
  </si>
  <si>
    <t>f</t>
  </si>
  <si>
    <r>
      <t>નોંધ :</t>
    </r>
    <r>
      <rPr>
        <sz val="12"/>
        <color theme="1"/>
        <rFont val="Shruti"/>
        <family val="2"/>
      </rPr>
      <t xml:space="preserve"> </t>
    </r>
    <r>
      <rPr>
        <sz val="10"/>
        <color theme="1"/>
        <rFont val="Shruti"/>
        <family val="2"/>
      </rPr>
      <t>ઉકત ટેબલમાં દર્શાવેલ દરેક છોડ/ વૃક્ષનું સ્‍થળ સીરીયલ નંબર સાથે દર્શાવવાનું રહેશે.</t>
    </r>
    <r>
      <rPr>
        <sz val="12"/>
        <color theme="1"/>
        <rFont val="Shruti"/>
        <family val="2"/>
      </rPr>
      <t xml:space="preserve"> </t>
    </r>
  </si>
  <si>
    <r>
      <t xml:space="preserve">Col. </t>
    </r>
    <r>
      <rPr>
        <sz val="11"/>
        <color theme="1"/>
        <rFont val="Shruti"/>
        <family val="2"/>
      </rPr>
      <t>d</t>
    </r>
    <r>
      <rPr>
        <sz val="11"/>
        <color theme="1"/>
        <rFont val="Times New Roman"/>
        <family val="1"/>
      </rPr>
      <t xml:space="preserve"> : Climbable = 1, Emits high oxygen, absorbs high carbon-dioxide =2, Fruiting =3,  Flowering=4, Fragrance=5,  Nutrition value = 5, Inviting birds, bees and small animals = 6, Shade =7, Natural learning resources = 8, Hardiness = 9, Culturally significant =10, Events at child accessible height=11, Medicinal properties=12. </t>
    </r>
  </si>
  <si>
    <r>
      <t>છોડની પ્રજાતિઓની વિવિધતા માટે</t>
    </r>
    <r>
      <rPr>
        <sz val="11"/>
        <color theme="1"/>
        <rFont val="Times New Roman"/>
        <family val="1"/>
      </rPr>
      <t xml:space="preserve"> </t>
    </r>
    <r>
      <rPr>
        <b/>
        <sz val="11"/>
        <color theme="1"/>
        <rFont val="Shruti"/>
        <family val="2"/>
      </rPr>
      <t>ર૦ માંથી મેળવેલ માર્કસ</t>
    </r>
  </si>
  <si>
    <t>નોંધ :</t>
  </si>
  <si>
    <t>**</t>
  </si>
  <si>
    <r>
      <t>અમારી શાળામાં આવેલ પક્ષીઓ</t>
    </r>
    <r>
      <rPr>
        <sz val="12"/>
        <color theme="1"/>
        <rFont val="Times New Roman"/>
        <family val="1"/>
      </rPr>
      <t xml:space="preserve">, </t>
    </r>
    <r>
      <rPr>
        <b/>
        <sz val="14"/>
        <color theme="1"/>
        <rFont val="Shruti"/>
        <family val="2"/>
      </rPr>
      <t>પ્રાણીઓ અને જંતુઓની જાતિઓ (***)</t>
    </r>
  </si>
  <si>
    <t>લેટીન નામ</t>
  </si>
  <si>
    <t>*  સંખ્યા</t>
  </si>
  <si>
    <t>શાળામાં કયા કયા સ્થળે જોવા મળ્યા</t>
  </si>
  <si>
    <r>
      <t>પક્ષીઓ</t>
    </r>
    <r>
      <rPr>
        <sz val="11"/>
        <color theme="1"/>
        <rFont val="Times New Roman"/>
        <family val="1"/>
      </rPr>
      <t xml:space="preserve">, </t>
    </r>
    <r>
      <rPr>
        <b/>
        <sz val="11"/>
        <color theme="1"/>
        <rFont val="Shruti"/>
        <family val="2"/>
      </rPr>
      <t>પ્રાણીઓ અને જંતુઓની પ્રજાતિઓની વિવિધતા માટે ૧૫ માંથી મેળવેલ માર્કસ</t>
    </r>
  </si>
  <si>
    <r>
      <t>નોંધ</t>
    </r>
    <r>
      <rPr>
        <b/>
        <sz val="12"/>
        <color theme="1"/>
        <rFont val="Shruti"/>
        <family val="2"/>
      </rPr>
      <t xml:space="preserve"> </t>
    </r>
    <r>
      <rPr>
        <sz val="10"/>
        <color theme="1"/>
        <rFont val="Times New Roman"/>
        <family val="1"/>
      </rPr>
      <t xml:space="preserve">: </t>
    </r>
  </si>
  <si>
    <t>*** માર્કસ જુદા જુદા પક્ષી, પ્રાણી અને જંતુઓની જાતિની સંખ્યા પર આપવામાં આવે છે, (ઉદા. જેમ વધુ જાતિઓની સંખ્યા, તેમ વધુ માર્કસ).</t>
  </si>
  <si>
    <r>
      <t xml:space="preserve">શાળાની </t>
    </r>
    <r>
      <rPr>
        <b/>
        <sz val="14"/>
        <color theme="1"/>
        <rFont val="Shruti"/>
        <family val="2"/>
      </rPr>
      <t>જમીનનું સંરક્ષણ</t>
    </r>
  </si>
  <si>
    <r>
      <t>·</t>
    </r>
    <r>
      <rPr>
        <sz val="7"/>
        <color theme="1"/>
        <rFont val="Times New Roman"/>
        <family val="1"/>
      </rPr>
      <t xml:space="preserve">         </t>
    </r>
  </si>
  <si>
    <r>
      <t>શાળાની જમીનનું ધોવાણ થાય તેવી છે?   હા / ના</t>
    </r>
    <r>
      <rPr>
        <sz val="11"/>
        <color theme="1"/>
        <rFont val="Times New Roman"/>
        <family val="1"/>
      </rPr>
      <t xml:space="preserve"> </t>
    </r>
  </si>
  <si>
    <t>પ્રતિકૂળ અસર</t>
  </si>
  <si>
    <r>
      <t>હા</t>
    </r>
    <r>
      <rPr>
        <b/>
        <sz val="12"/>
        <color theme="1"/>
        <rFont val="Times New Roman"/>
        <family val="1"/>
      </rPr>
      <t>/</t>
    </r>
    <r>
      <rPr>
        <b/>
        <sz val="12"/>
        <color theme="1"/>
        <rFont val="Shruti"/>
        <family val="2"/>
      </rPr>
      <t>ના</t>
    </r>
  </si>
  <si>
    <t>જમીનને</t>
  </si>
  <si>
    <t>બિલ્ડીંગને</t>
  </si>
  <si>
    <t>હરિયાળા આવરણને</t>
  </si>
  <si>
    <t>માટીમાં જરૂરી ભેજ સ્તરને</t>
  </si>
  <si>
    <t>શાળામાં જંતુનાશકોનો ઉપયોગ</t>
  </si>
  <si>
    <r>
      <t xml:space="preserve">હા </t>
    </r>
    <r>
      <rPr>
        <b/>
        <sz val="12"/>
        <color theme="1"/>
        <rFont val="Times New Roman"/>
        <family val="1"/>
      </rPr>
      <t xml:space="preserve">/ </t>
    </r>
    <r>
      <rPr>
        <b/>
        <sz val="12"/>
        <color theme="1"/>
        <rFont val="Shruti"/>
        <family val="2"/>
      </rPr>
      <t>ના</t>
    </r>
  </si>
  <si>
    <r>
      <t>શાળામાં કોઈ જંતુનાશકોનો ઉપયોગ થાય છે</t>
    </r>
    <r>
      <rPr>
        <b/>
        <sz val="10"/>
        <color theme="1"/>
        <rFont val="Times New Roman"/>
        <family val="1"/>
      </rPr>
      <t>?</t>
    </r>
  </si>
  <si>
    <t xml:space="preserve">   </t>
  </si>
  <si>
    <r>
      <t>જો હા</t>
    </r>
    <r>
      <rPr>
        <b/>
        <sz val="11"/>
        <color theme="1"/>
        <rFont val="Times New Roman"/>
        <family val="1"/>
      </rPr>
      <t xml:space="preserve">, </t>
    </r>
    <r>
      <rPr>
        <sz val="11"/>
        <color theme="1"/>
        <rFont val="Shruti"/>
        <family val="2"/>
      </rPr>
      <t xml:space="preserve">તો ઉપયોગમાં લેવાતા જંતુનાશકોના નામો </t>
    </r>
  </si>
  <si>
    <t>જો શાળા બાયો જંતુનાશકો અથવા બાયો અને રાસાયણિક જંતુનાશકોનું મિશ્રણ વાપરે તો</t>
  </si>
  <si>
    <t>=</t>
  </si>
  <si>
    <t>અમારી શાળાની જમીનનું સંરક્ષણ અને જંતુનાશક દવાઓનો ઉપયોગ માટે ૧૦ માંથી મેળવેલ માર્કસ</t>
  </si>
  <si>
    <r>
      <t>શાળા અને તેની આસપાસના વિસ્‍તારમાં આવેલ જમીનમાં હરીયાળી વાળી વિસ્તાર</t>
    </r>
    <r>
      <rPr>
        <b/>
        <sz val="11"/>
        <color theme="1"/>
        <rFont val="Times New Roman"/>
        <family val="1"/>
      </rPr>
      <t>,</t>
    </r>
    <r>
      <rPr>
        <b/>
        <sz val="11"/>
        <color theme="1"/>
        <rFont val="Shruti"/>
        <family val="2"/>
      </rPr>
      <t xml:space="preserve"> જૈવ વિવિધતા</t>
    </r>
    <r>
      <rPr>
        <b/>
        <sz val="11"/>
        <color theme="1"/>
        <rFont val="Times New Roman"/>
        <family val="1"/>
      </rPr>
      <t>,</t>
    </r>
    <r>
      <rPr>
        <b/>
        <sz val="11"/>
        <color theme="1"/>
        <rFont val="Shruti"/>
        <family val="2"/>
      </rPr>
      <t xml:space="preserve"> બાળ કેન્દ્બીય ઉપયોગ અને સંરક્ષણ અંગે જાગૃતી લાવવા શાળા સમુદાય ધ્વારા કરેલ પહેલ</t>
    </r>
  </si>
  <si>
    <t>હયાત ગ્રીન વિસ્તારની જાળવણી અને તેનો વ્યાપવધારવા અંગેની સમજણ અને જાગૃતી</t>
  </si>
  <si>
    <t>શાળા અને તેની આસપાસની જમીનનો બાળ કેન્દ્રીત ઉપયોગ અંગેની સમજણ</t>
  </si>
  <si>
    <t>જૈવિક વિવિધતા અંગેની ઓળખ જાળવણી અને વ્યાપ વધારવા અંગેની સમજણ અને જાગૃતી</t>
  </si>
  <si>
    <t>જમીન સંરક્ષણ અંગેની તેમજ જંતુનાશક દવાઓથી થતા નુકશાન અંગેની સમજણ અને જાગૃતી</t>
  </si>
  <si>
    <t>અમારી શાળાની એનર્જી ઓડિટ ટીમ</t>
  </si>
  <si>
    <t xml:space="preserve">અમારી શાળા દ્વારા ઊર્જાનો વપરાશ – તમામ પ્રવૃતિ માટે  </t>
  </si>
  <si>
    <t>શાળાના ઊર્જા સ્ત્રોતોના પર્યાવરણીય સ્વચ્છતા અંગેની જાણકારી</t>
  </si>
  <si>
    <t>અમારી શાળામાં ઊર્જા બચતની પધ્ધતિઓ</t>
  </si>
  <si>
    <t>અમારી શાળામાં ઊર્જાની બચત</t>
  </si>
  <si>
    <r>
      <t xml:space="preserve">કાર્ય </t>
    </r>
    <r>
      <rPr>
        <b/>
        <sz val="16"/>
        <color theme="1"/>
        <rFont val="Times New Roman"/>
        <family val="1"/>
      </rPr>
      <t>–</t>
    </r>
    <r>
      <rPr>
        <b/>
        <sz val="16"/>
        <color theme="1"/>
        <rFont val="Shruti"/>
        <family val="2"/>
      </rPr>
      <t xml:space="preserve"> ૧ </t>
    </r>
  </si>
  <si>
    <t>અમારી શાળામાં એનર્જી ઓડિટ ટીમ</t>
  </si>
  <si>
    <t>ઊર્જાનો વપરાશ થતો હોય તેવી પ્રવૃતિઓ</t>
  </si>
  <si>
    <t>ઊર્જા - સ્ત્રોત</t>
  </si>
  <si>
    <t>સરેરાશ વપરાશનો પ્રતિ માસ જથ્થો</t>
  </si>
  <si>
    <t>ઊર્જા સ્ત્રોતનું કેલરીક મૂલ્ય મેગાજૂલમાં પ્રતિ યુનિટ</t>
  </si>
  <si>
    <r>
      <t xml:space="preserve">e = c </t>
    </r>
    <r>
      <rPr>
        <sz val="10"/>
        <color theme="1"/>
        <rFont val="Arial"/>
        <family val="2"/>
      </rPr>
      <t>x</t>
    </r>
    <r>
      <rPr>
        <b/>
        <sz val="10"/>
        <color theme="1"/>
        <rFont val="Times New Roman"/>
        <family val="1"/>
      </rPr>
      <t xml:space="preserve"> d</t>
    </r>
  </si>
  <si>
    <t>શાળામાં આવન જાવન કરવા માટે</t>
  </si>
  <si>
    <t>પેટ્રોલ</t>
  </si>
  <si>
    <t>ડિઝલ</t>
  </si>
  <si>
    <t>એલ.પી.જી.</t>
  </si>
  <si>
    <t xml:space="preserve">સી.એન.જી. </t>
  </si>
  <si>
    <t>મધ્યાહન ભોજન બનાવવા માટે</t>
  </si>
  <si>
    <t xml:space="preserve">એલ.પી.જી. </t>
  </si>
  <si>
    <t>કેરોસીન</t>
  </si>
  <si>
    <t>કોલસો</t>
  </si>
  <si>
    <t>લાકડું</t>
  </si>
  <si>
    <t>પ્રાણી સ્ત્રોતો – છાણા</t>
  </si>
  <si>
    <t>પોલી સળી  (સ્ટ્રો)</t>
  </si>
  <si>
    <t>બાયોમાસ</t>
  </si>
  <si>
    <t>બાયોગેસ</t>
  </si>
  <si>
    <t xml:space="preserve">કાગળ </t>
  </si>
  <si>
    <t>ચીંથરા</t>
  </si>
  <si>
    <t>શાળાના મકાનમાં અને પરિસરમાં</t>
  </si>
  <si>
    <t>વિદ્યુત બોર્ડથી વીજળી</t>
  </si>
  <si>
    <t>સૌર ઉર્જા</t>
  </si>
  <si>
    <t>પવન ઉર્જા</t>
  </si>
  <si>
    <r>
      <t>કુલ</t>
    </r>
    <r>
      <rPr>
        <b/>
        <sz val="10"/>
        <color theme="1"/>
        <rFont val="Times New Roman"/>
        <family val="1"/>
      </rPr>
      <t xml:space="preserve"> </t>
    </r>
    <r>
      <rPr>
        <b/>
        <sz val="10"/>
        <color theme="1"/>
        <rFont val="Shruti"/>
        <family val="2"/>
      </rPr>
      <t>ઉર્જા વપરાશ</t>
    </r>
  </si>
  <si>
    <r>
      <t>પ્રતિ દિવસ ઊર્જાનો વપરાશ</t>
    </r>
    <r>
      <rPr>
        <b/>
        <sz val="12"/>
        <color theme="1"/>
        <rFont val="Times New Roman"/>
        <family val="1"/>
      </rPr>
      <t xml:space="preserve">           </t>
    </r>
  </si>
  <si>
    <r>
      <t>પ્રતિ</t>
    </r>
    <r>
      <rPr>
        <b/>
        <sz val="12"/>
        <color theme="1"/>
        <rFont val="Times New Roman"/>
        <family val="1"/>
      </rPr>
      <t xml:space="preserve"> </t>
    </r>
    <r>
      <rPr>
        <b/>
        <sz val="12"/>
        <color theme="1"/>
        <rFont val="Shruti"/>
        <family val="2"/>
      </rPr>
      <t xml:space="preserve">વ્યક્તિદીઠ ઊર્જાનો વપરાશ </t>
    </r>
  </si>
  <si>
    <r>
      <t>નોંધઃ- * ૮.૩(પાના ન</t>
    </r>
    <r>
      <rPr>
        <b/>
        <sz val="12"/>
        <color theme="1"/>
        <rFont val="Times New Roman"/>
        <family val="1"/>
      </rPr>
      <t>.</t>
    </r>
    <r>
      <rPr>
        <b/>
        <sz val="12"/>
        <color theme="1"/>
        <rFont val="Shruti"/>
        <family val="2"/>
      </rPr>
      <t xml:space="preserve"> ર)</t>
    </r>
  </si>
  <si>
    <t>શાળામાં વ્યક્તિદીઠ પ્રતિ દિવસ ઉર્જાનો વપરાશ- ૭.ર મેગાજૂલથી ઓછો હોવો જોઇએ</t>
  </si>
  <si>
    <t>વ્યક્તિદીઠ પ્રતિ દિવસ ઊર્જાનો વપરાશ મેગાજૂલમાં</t>
  </si>
  <si>
    <t>મળવાપાત્ર માર્કસ</t>
  </si>
  <si>
    <t xml:space="preserve">૩૦ માર્કસમાંથી મેળવેલ માર્કસ </t>
  </si>
  <si>
    <r>
      <t>૭</t>
    </r>
    <r>
      <rPr>
        <sz val="10"/>
        <color theme="1"/>
        <rFont val="Times New Roman"/>
        <family val="1"/>
      </rPr>
      <t>.</t>
    </r>
    <r>
      <rPr>
        <sz val="10"/>
        <color theme="1"/>
        <rFont val="Shruti"/>
        <family val="2"/>
      </rPr>
      <t>૨ મેગાજૂલથી ઓછો હોય તો</t>
    </r>
  </si>
  <si>
    <t>૧૪ મેગાજૂલથી વધારે હોય તો</t>
  </si>
  <si>
    <t>જો ગણતરી  ૭.૨ થી ૧૪ વચ્ચે હોય તો નીચે પ્રમાણે કરવી:</t>
  </si>
  <si>
    <t>ઉર્જાનો વપરાશ થતો હોય તેવી પ્રવૃતિઓ</t>
  </si>
  <si>
    <t>ઉર્જાસ્ત્રોતનું કેલરીક મૂલ્ય મેગાજૂલમાં પ્રતિ યુનિટ</t>
  </si>
  <si>
    <t>ટકાવારી</t>
  </si>
  <si>
    <t>ઉર્જાસ્ત્રોતના સ્વચ્છતાનો ભારાંક</t>
  </si>
  <si>
    <t>કુલ ઉર્જા વપરાશ</t>
  </si>
  <si>
    <t xml:space="preserve">h =  </t>
  </si>
  <si>
    <t>પ્રાણી સ્ત્રોતો – છાણા *</t>
  </si>
  <si>
    <t>15 or 2.5</t>
  </si>
  <si>
    <t>પોલી સળી (સ્ટ્રો) *</t>
  </si>
  <si>
    <r>
      <t>કુલ</t>
    </r>
    <r>
      <rPr>
        <b/>
        <sz val="9"/>
        <color theme="1"/>
        <rFont val="Times New Roman"/>
        <family val="1"/>
      </rPr>
      <t xml:space="preserve"> </t>
    </r>
    <r>
      <rPr>
        <b/>
        <sz val="9"/>
        <color theme="1"/>
        <rFont val="Shruti"/>
        <family val="2"/>
      </rPr>
      <t>ઉર્જા વપરાશ</t>
    </r>
  </si>
  <si>
    <t>શાળાના ઊર્જા સ્ત્રોતોના પર્યાવરણીય સ્વચ્છતા અંગેની જાણકારી માટે ૧પ માર્કસમાંથી મેળવેલ માર્કસ</t>
  </si>
  <si>
    <r>
      <t>નોંધઃ-</t>
    </r>
    <r>
      <rPr>
        <sz val="10"/>
        <color theme="1"/>
        <rFont val="Shruti"/>
        <family val="2"/>
      </rPr>
      <t xml:space="preserve"> * નિર્ધમ ચુલાનો ઉપયોગ કરતા હોય તો જ ભારાંક ૧પ લેવો અન્યથા ભારાંક ૨.૫ લેવો</t>
    </r>
  </si>
  <si>
    <t xml:space="preserve">ક્રમ </t>
  </si>
  <si>
    <r>
      <t>હા</t>
    </r>
    <r>
      <rPr>
        <b/>
        <sz val="12"/>
        <color theme="1"/>
        <rFont val="Times New Roman"/>
        <family val="1"/>
      </rPr>
      <t xml:space="preserve"> </t>
    </r>
    <r>
      <rPr>
        <b/>
        <sz val="12"/>
        <color theme="1"/>
        <rFont val="Shruti"/>
        <family val="2"/>
      </rPr>
      <t>/</t>
    </r>
    <r>
      <rPr>
        <b/>
        <sz val="12"/>
        <color theme="1"/>
        <rFont val="Times New Roman"/>
        <family val="1"/>
      </rPr>
      <t xml:space="preserve"> </t>
    </r>
    <r>
      <rPr>
        <b/>
        <sz val="12"/>
        <color theme="1"/>
        <rFont val="Shruti"/>
        <family val="2"/>
      </rPr>
      <t>ના</t>
    </r>
    <r>
      <rPr>
        <b/>
        <sz val="12"/>
        <color theme="1"/>
        <rFont val="Times New Roman"/>
        <family val="1"/>
      </rPr>
      <t xml:space="preserve"> </t>
    </r>
  </si>
  <si>
    <r>
      <t xml:space="preserve">મેળવેલ માર્કસ : હા </t>
    </r>
    <r>
      <rPr>
        <b/>
        <sz val="12"/>
        <color theme="1"/>
        <rFont val="Times New Roman"/>
        <family val="1"/>
      </rPr>
      <t>=</t>
    </r>
    <r>
      <rPr>
        <b/>
        <sz val="12"/>
        <color theme="1"/>
        <rFont val="Shruti"/>
        <family val="2"/>
      </rPr>
      <t xml:space="preserve"> ૧ માર્કસ ના </t>
    </r>
    <r>
      <rPr>
        <b/>
        <sz val="12"/>
        <color theme="1"/>
        <rFont val="Times New Roman"/>
        <family val="1"/>
      </rPr>
      <t xml:space="preserve">= </t>
    </r>
    <r>
      <rPr>
        <b/>
        <sz val="12"/>
        <color theme="1"/>
        <rFont val="Shruti"/>
        <family val="2"/>
      </rPr>
      <t>૦ માર્કસ</t>
    </r>
  </si>
  <si>
    <t>જરૂર ન હોય ત્‍યારે લાઇટ/પંખા બંધ કરવામાં આવે છે?</t>
  </si>
  <si>
    <t>જરૂર હોય ત્‍યારે જ લાઇટ/પંખાનો ઉપયોગ કરવામાં આવે છે?</t>
  </si>
  <si>
    <r>
      <t>શાળામાં ટ્યુબ લાઇટ</t>
    </r>
    <r>
      <rPr>
        <sz val="12"/>
        <color theme="1"/>
        <rFont val="Times New Roman"/>
        <family val="1"/>
      </rPr>
      <t>,</t>
    </r>
    <r>
      <rPr>
        <sz val="12"/>
        <color theme="1"/>
        <rFont val="Shruti"/>
        <family val="2"/>
      </rPr>
      <t xml:space="preserve"> બલ્બ અને પંખાની નિયમીત સફાઇ કરવામાં આવે છે</t>
    </r>
    <r>
      <rPr>
        <sz val="12"/>
        <color theme="1"/>
        <rFont val="Times New Roman"/>
        <family val="1"/>
      </rPr>
      <t>?</t>
    </r>
  </si>
  <si>
    <t>ઇલેક્ટ્રિકલ લાઇટ અને પંખાઓનું સ્થાન જરૂરીયાત અનુસાર છે?</t>
  </si>
  <si>
    <t xml:space="preserve">શાળામાં ઇલેકટ્રક વાયરીંગ કોપર કેબલથી કરવામાં આવેલ છે? </t>
  </si>
  <si>
    <r>
      <t xml:space="preserve">વિદ્યુત ઉપકરણો </t>
    </r>
    <r>
      <rPr>
        <sz val="12"/>
        <color theme="1"/>
        <rFont val="Times New Roman"/>
        <family val="1"/>
      </rPr>
      <t xml:space="preserve">BEE </t>
    </r>
    <r>
      <rPr>
        <sz val="12"/>
        <color theme="1"/>
        <rFont val="Shruti"/>
        <family val="2"/>
      </rPr>
      <t>5 સ્ટાર રેટ ધરાવે છે?</t>
    </r>
  </si>
  <si>
    <t>શાળામાં આવન જાવન માટે જાહેર પરિવહનનો ઉપયોગ કરવામાં આવે છે?</t>
  </si>
  <si>
    <t>શાળામાં આવન જાવન માટે સંયુકત રીતે વાહનનો ઉપયોગ કરવામાં આવે છે?</t>
  </si>
  <si>
    <t>શાળામાં આવન જાવન માટે પ્રદુષણ મુકત અથવા ઓછા પ્રદુષણ ફેલાવતા વાહનનો ઉપયોગ કરવામાં આવે છે?</t>
  </si>
  <si>
    <t>અન્ય કોઇ ઇનોવેટીવ પધ્ધતિનો ઉપયોગ કરવામાં આવે છે?</t>
  </si>
  <si>
    <r>
      <t>અમારી શાળામાં ઊર્જા બચતની પધ્ધતિઓ</t>
    </r>
    <r>
      <rPr>
        <b/>
        <sz val="12"/>
        <color theme="1"/>
        <rFont val="Calibri"/>
        <family val="2"/>
      </rPr>
      <t xml:space="preserve"> </t>
    </r>
    <r>
      <rPr>
        <b/>
        <sz val="12"/>
        <color theme="1"/>
        <rFont val="Shruti"/>
        <family val="2"/>
      </rPr>
      <t>માટે ૧૦ માર્કસમાંથી મેળવેલ માર્કસ</t>
    </r>
  </si>
  <si>
    <t xml:space="preserve">                 માર્કસ</t>
  </si>
  <si>
    <t>પ્રારંભિક સર્વે દરમ્યાન ઊર્જાનો  વપરાશ મેગાજૂલમાં</t>
  </si>
  <si>
    <r>
      <t xml:space="preserve">વર્તમાન (મધ્યકાલીન સર્વે / વર્ષ અંતિત સર્વે) ઊર્જાનો  વપરાશ મેગાજૂલમાં </t>
    </r>
    <r>
      <rPr>
        <b/>
        <sz val="10"/>
        <color theme="1"/>
        <rFont val="Times New Roman"/>
        <family val="1"/>
      </rPr>
      <t>(MJ)</t>
    </r>
  </si>
  <si>
    <t xml:space="preserve"> c</t>
  </si>
  <si>
    <r>
      <t xml:space="preserve">e = </t>
    </r>
    <r>
      <rPr>
        <b/>
        <sz val="10"/>
        <color theme="1"/>
        <rFont val="Shruti"/>
        <family val="2"/>
      </rPr>
      <t>(</t>
    </r>
    <r>
      <rPr>
        <b/>
        <sz val="10"/>
        <color theme="1"/>
        <rFont val="Times New Roman"/>
        <family val="1"/>
      </rPr>
      <t>c – d)</t>
    </r>
    <r>
      <rPr>
        <b/>
        <sz val="10"/>
        <color theme="1"/>
        <rFont val="Shruti"/>
        <family val="2"/>
      </rPr>
      <t xml:space="preserve"> </t>
    </r>
  </si>
  <si>
    <t>રસોઇ બનાવવા માટે</t>
  </si>
  <si>
    <r>
      <t xml:space="preserve">પ્રાણી સ્ત્રોતો </t>
    </r>
    <r>
      <rPr>
        <sz val="10"/>
        <color theme="1"/>
        <rFont val="Times New Roman"/>
        <family val="1"/>
      </rPr>
      <t>–</t>
    </r>
    <r>
      <rPr>
        <sz val="10"/>
        <color theme="1"/>
        <rFont val="Shruti"/>
        <family val="2"/>
      </rPr>
      <t xml:space="preserve"> છાણા</t>
    </r>
  </si>
  <si>
    <r>
      <t xml:space="preserve">બિન પર્યાવરણીય </t>
    </r>
    <r>
      <rPr>
        <sz val="14"/>
        <color theme="1"/>
        <rFont val="Shruti"/>
        <family val="2"/>
      </rPr>
      <t xml:space="preserve">ઉર્જાના ઘટાડાની ટકાવારી </t>
    </r>
    <r>
      <rPr>
        <sz val="14"/>
        <color theme="1"/>
        <rFont val="Times New Roman"/>
        <family val="1"/>
      </rPr>
      <t xml:space="preserve">= </t>
    </r>
    <r>
      <rPr>
        <sz val="14"/>
        <color theme="1"/>
        <rFont val="Shruti"/>
        <family val="2"/>
      </rPr>
      <t xml:space="preserve"> </t>
    </r>
    <r>
      <rPr>
        <sz val="14"/>
        <color theme="1"/>
        <rFont val="Times New Roman"/>
        <family val="1"/>
      </rPr>
      <t>(e ÷ c) x 100</t>
    </r>
  </si>
  <si>
    <r>
      <t>(</t>
    </r>
    <r>
      <rPr>
        <b/>
        <sz val="11"/>
        <color theme="1"/>
        <rFont val="Shruti"/>
        <family val="2"/>
      </rPr>
      <t xml:space="preserve">નોંધઃ- </t>
    </r>
    <r>
      <rPr>
        <sz val="11"/>
        <color theme="1"/>
        <rFont val="Shruti"/>
        <family val="2"/>
      </rPr>
      <t>જો જવાબ શૂન્ય કરતાં ઓછો હોય તો ‘0’ લેવો)</t>
    </r>
  </si>
  <si>
    <r>
      <t xml:space="preserve">બિન પર્યાવરણીય </t>
    </r>
    <r>
      <rPr>
        <sz val="14"/>
        <color theme="1"/>
        <rFont val="Shruti"/>
        <family val="2"/>
      </rPr>
      <t>ઉર્જાના વપરાશના ઘટાડાની ગણતરી</t>
    </r>
  </si>
  <si>
    <t>૧૫ માર્કસ માંથી મેળવેલ માર્કસ</t>
  </si>
  <si>
    <t>(૧% ઉર્જાનો ઘટાડો = ૦.૫ માર્કસ,  ૩૦% ઉર્જાનો ઘટાડો હોય તો ૧૫ માર્કસ</t>
  </si>
  <si>
    <t>પર્યાવરણીય અને પુનઃ પ્રાપ્ય ઉર્જાસ્ત્રોતના વપરાશનો વધારો</t>
  </si>
  <si>
    <t>સી.એન.જી.</t>
  </si>
  <si>
    <t>પી.એન.જી.</t>
  </si>
  <si>
    <t>અન્ય</t>
  </si>
  <si>
    <r>
      <t xml:space="preserve">પર્યાવરણીય અને પુનઃ પ્રાપ્ય </t>
    </r>
    <r>
      <rPr>
        <sz val="14"/>
        <color theme="1"/>
        <rFont val="Shruti"/>
        <family val="2"/>
      </rPr>
      <t>ઉર્જાના વધારાની ગણતરી</t>
    </r>
  </si>
  <si>
    <t>૨૦ માર્કસ માંથી મેળવેલ માર્કસ</t>
  </si>
  <si>
    <t>(૧% ઉર્જાનો વધારો = ૧ માર્કસ,  ૨૦% ઉર્જાનો વધારો હોય તો ૨૦ માર્કસ</t>
  </si>
  <si>
    <r>
      <t xml:space="preserve">કાર્ય ૫ માટે કુલ ૩૫ માર્કસ માંથી મેળવેલ માર્કસ (૫.૩ </t>
    </r>
    <r>
      <rPr>
        <b/>
        <sz val="14"/>
        <color theme="1"/>
        <rFont val="Times New Roman"/>
        <family val="1"/>
      </rPr>
      <t>+</t>
    </r>
    <r>
      <rPr>
        <b/>
        <sz val="14"/>
        <color theme="1"/>
        <rFont val="Shruti"/>
        <family val="2"/>
      </rPr>
      <t xml:space="preserve"> ૫.૬)</t>
    </r>
  </si>
  <si>
    <r>
      <t xml:space="preserve">કાર્ય </t>
    </r>
    <r>
      <rPr>
        <b/>
        <sz val="16"/>
        <color theme="1"/>
        <rFont val="Times New Roman"/>
        <family val="1"/>
      </rPr>
      <t>–</t>
    </r>
    <r>
      <rPr>
        <b/>
        <sz val="16"/>
        <color theme="1"/>
        <rFont val="Shruti"/>
        <family val="2"/>
      </rPr>
      <t xml:space="preserve"> ૬</t>
    </r>
  </si>
  <si>
    <r>
      <t>શાળા અને તેની આસપાસના વિસ્તારમાં ઉર્જાનો વપરાશ</t>
    </r>
    <r>
      <rPr>
        <b/>
        <sz val="11"/>
        <color theme="1"/>
        <rFont val="Times New Roman"/>
        <family val="1"/>
      </rPr>
      <t>,</t>
    </r>
    <r>
      <rPr>
        <b/>
        <sz val="11"/>
        <color theme="1"/>
        <rFont val="Shruti"/>
        <family val="2"/>
      </rPr>
      <t xml:space="preserve"> ઉર્જા સ્ત્રોતોની પર્યાવરણીય સ્વચ્છતા અંગેની જાગૃતિ</t>
    </r>
    <r>
      <rPr>
        <b/>
        <sz val="11"/>
        <color theme="1"/>
        <rFont val="Times New Roman"/>
        <family val="1"/>
      </rPr>
      <t>,</t>
    </r>
    <r>
      <rPr>
        <b/>
        <sz val="11"/>
        <color theme="1"/>
        <rFont val="Shruti"/>
        <family val="2"/>
      </rPr>
      <t xml:space="preserve"> ઉર્જાની બચત અને તેની પધ્ધતિઓ અંગે જાગૃતિ લાવવા શાળા સમુદાય ધ્વારા કરેલ પહેલ</t>
    </r>
  </si>
  <si>
    <t>શાળામાં અને તેની આસપાસના વિસ્તારમાં ઉર્જા વપરાશ અંગે સમજ અને જાગૃતી</t>
  </si>
  <si>
    <t>શાળામાં અને તેની આસપાસના વિસ્તારમાં ઉર્જા સ્ત્રોતોની પર્યાવરણીય સ્વચ્છતા અંગે સમજ અને જાગૃતી</t>
  </si>
  <si>
    <t>શાળામાં અને તેની આસપાસના વિસ્તારમાં ઉર્જા બચત અંગે સમજ અને જાગૃતી</t>
  </si>
  <si>
    <t>બિન પર્યાવરણીય ઉર્જા સ્ત્રોતના વપરાશ અને તે અંગેની જાણકારી</t>
  </si>
  <si>
    <r>
      <t>V</t>
    </r>
    <r>
      <rPr>
        <b/>
        <sz val="16"/>
        <color theme="1"/>
        <rFont val="Shruti"/>
        <family val="2"/>
      </rPr>
      <t xml:space="preserve">. </t>
    </r>
  </si>
  <si>
    <t xml:space="preserve">અમારી શાળાએ મેળવેલ માર્કસ </t>
  </si>
  <si>
    <t>અમારી શાળાની વેસ્ટ મેનેજમેન્ટ માટે ઓડિટ ટીમ</t>
  </si>
  <si>
    <t>ર</t>
  </si>
  <si>
    <t>અમારી શાળામાં ઉત્‍પન્‍ન થતો વેસ્ટનો (બિન ઉપયોગી વસ્‍તુનો) જથ્‍થો</t>
  </si>
  <si>
    <t xml:space="preserve">૧પ </t>
  </si>
  <si>
    <t>અમારી શાળામાં કચરાને એકઠો કરવાની વ્‍યવસ્‍થા</t>
  </si>
  <si>
    <t>૧પ</t>
  </si>
  <si>
    <t>અમારી શાળામાં કચરાનો પુનઃ ઉપયોગ અને રિસાઇકલ</t>
  </si>
  <si>
    <t>પ</t>
  </si>
  <si>
    <r>
      <t>અમારી શાળામાં કચરા</t>
    </r>
    <r>
      <rPr>
        <b/>
        <sz val="9"/>
        <color theme="1"/>
        <rFont val="Times New Roman"/>
        <family val="1"/>
      </rPr>
      <t xml:space="preserve"> </t>
    </r>
    <r>
      <rPr>
        <b/>
        <sz val="9"/>
        <color theme="1"/>
        <rFont val="Shruti"/>
        <family val="2"/>
      </rPr>
      <t>નિકાલનો રેકોર્ડ</t>
    </r>
  </si>
  <si>
    <t>ર૦</t>
  </si>
  <si>
    <t>શાળા અને તેની આસપસના વિસ્તારમાં વેસ્ટ (કચરો)ની ઉત્પતિ, વર્ગીકરણ-એકત્રીકરણ, પુનઃઉપયોગ અને યોગ્ય નિકાલ અંગે જાગૃતિ લાવવા શાળા સમુદાય દ્વારા કરેલ પહેલ</t>
  </si>
  <si>
    <r>
      <t xml:space="preserve">કાર્ય </t>
    </r>
    <r>
      <rPr>
        <b/>
        <sz val="11"/>
        <color theme="1"/>
        <rFont val="Times New Roman"/>
        <family val="1"/>
      </rPr>
      <t>–</t>
    </r>
    <r>
      <rPr>
        <b/>
        <sz val="11"/>
        <color theme="1"/>
        <rFont val="Shruti"/>
        <family val="2"/>
      </rPr>
      <t xml:space="preserve"> ૧ :</t>
    </r>
    <r>
      <rPr>
        <b/>
        <sz val="11"/>
        <color theme="1"/>
        <rFont val="Times New Roman"/>
        <family val="1"/>
      </rPr>
      <t xml:space="preserve"> </t>
    </r>
    <r>
      <rPr>
        <b/>
        <sz val="11"/>
        <color theme="1"/>
        <rFont val="Shruti"/>
        <family val="2"/>
      </rPr>
      <t>શાળાની વેસ્ટ મેનેજમેન્ટ માટે ઓડિટ ટીમ</t>
    </r>
  </si>
  <si>
    <t xml:space="preserve">કાર્ય-રઃ અમારી શાળામાં ઉત્‍પન્‍ન થતો વેસ્ટનો (બિન ઉપયોગી વસ્‍તુનો) જથ્‍થો </t>
  </si>
  <si>
    <t xml:space="preserve">ઉત્પન્ન થતા વેસ્ટનો પ્રકાર </t>
  </si>
  <si>
    <r>
      <t>પ્રતિદિન જથ્થો</t>
    </r>
    <r>
      <rPr>
        <sz val="10"/>
        <color theme="1"/>
        <rFont val="Times New Roman"/>
        <family val="1"/>
      </rPr>
      <t xml:space="preserve"> </t>
    </r>
    <r>
      <rPr>
        <sz val="10"/>
        <color theme="1"/>
        <rFont val="Shruti"/>
        <family val="2"/>
      </rPr>
      <t>(ગ્રામ)</t>
    </r>
  </si>
  <si>
    <r>
      <t xml:space="preserve">પ્રતિમાસ જથ્‍થો </t>
    </r>
    <r>
      <rPr>
        <sz val="10"/>
        <color theme="1"/>
        <rFont val="Times New Roman"/>
        <family val="1"/>
      </rPr>
      <t xml:space="preserve"> </t>
    </r>
    <r>
      <rPr>
        <sz val="10"/>
        <color theme="1"/>
        <rFont val="Shruti"/>
        <family val="2"/>
      </rPr>
      <t>(ગ્રામ)</t>
    </r>
  </si>
  <si>
    <r>
      <t xml:space="preserve">પ્રતિવર્ષ  જથ્‍થો </t>
    </r>
    <r>
      <rPr>
        <sz val="10"/>
        <color theme="1"/>
        <rFont val="Times New Roman"/>
        <family val="1"/>
      </rPr>
      <t xml:space="preserve"> </t>
    </r>
    <r>
      <rPr>
        <sz val="10"/>
        <color theme="1"/>
        <rFont val="Shruti"/>
        <family val="2"/>
      </rPr>
      <t>(ગ્રામ)</t>
    </r>
  </si>
  <si>
    <t>અજૈવિક કચરો (અવિઘટનક્ષમ બિન ઉપયોગી વસ્તુ)</t>
  </si>
  <si>
    <t>પૂંઠાના કાગળ (કવર, શીટ)</t>
  </si>
  <si>
    <t xml:space="preserve">કાંપ, માટી, કાદવ (ન વપરાયેલ માટી, છાપરાની ટાઇલ્‍સ, માટીના ઘડા) </t>
  </si>
  <si>
    <r>
      <t>લાકડું</t>
    </r>
    <r>
      <rPr>
        <sz val="10"/>
        <color theme="1"/>
        <rFont val="Times New Roman"/>
        <family val="1"/>
      </rPr>
      <t xml:space="preserve"> </t>
    </r>
    <r>
      <rPr>
        <sz val="10"/>
        <color theme="1"/>
        <rFont val="Shruti"/>
        <family val="2"/>
      </rPr>
      <t xml:space="preserve">(પેન્‍સિલના છોતરાં, પેન્‍સિલ, તૂટેલા બારી-બારણા, તૂટેલું ફર્નિચર, માળખાનો તોડેલો ભાગ) </t>
    </r>
  </si>
  <si>
    <r>
      <t xml:space="preserve">ધાતુ (તૂટેલા બારી-બારણા, તૂટેલું ફર્નિચર, માળખાનો તોડેલો ભાગ, </t>
    </r>
    <r>
      <rPr>
        <sz val="10"/>
        <color theme="1"/>
        <rFont val="Times New Roman"/>
        <family val="1"/>
      </rPr>
      <t xml:space="preserve"> </t>
    </r>
    <r>
      <rPr>
        <sz val="10"/>
        <color theme="1"/>
        <rFont val="Shruti"/>
        <family val="2"/>
      </rPr>
      <t xml:space="preserve">કેબલ) </t>
    </r>
  </si>
  <si>
    <r>
      <t>પ્‍લાસ્‍ટિક</t>
    </r>
    <r>
      <rPr>
        <sz val="10"/>
        <color theme="1"/>
        <rFont val="Times New Roman"/>
        <family val="1"/>
      </rPr>
      <t xml:space="preserve"> </t>
    </r>
    <r>
      <rPr>
        <sz val="10"/>
        <color theme="1"/>
        <rFont val="Shruti"/>
        <family val="2"/>
      </rPr>
      <t xml:space="preserve">(રેપર, બેગ, બોટલ્‍સ,કપ, શીટ, ફાઇબર ગ્‍લાસ, બેકેલાઇટ, સ્‍વીચ, સીડી, પેન, રબર, થર્મોકોલ)  </t>
    </r>
  </si>
  <si>
    <t xml:space="preserve">કાચ (બારી-બારણાંના તૂટેલા કાચ, કપ-રકાબી, બલ્‍બ, ટયુબ લાઇટ, લેબના સાધનો) </t>
  </si>
  <si>
    <t xml:space="preserve">અન્‍ય (સ્‍પષ્‍ટ કરવું) </t>
  </si>
  <si>
    <r>
      <t>કુલ પેટા સરવાળો</t>
    </r>
    <r>
      <rPr>
        <b/>
        <sz val="10"/>
        <color theme="1"/>
        <rFont val="Times New Roman"/>
        <family val="1"/>
      </rPr>
      <t xml:space="preserve"> </t>
    </r>
    <r>
      <rPr>
        <b/>
        <sz val="10"/>
        <color theme="1"/>
        <rFont val="Shruti"/>
        <family val="2"/>
      </rPr>
      <t>(ગ્રામ)</t>
    </r>
  </si>
  <si>
    <r>
      <t xml:space="preserve">જૈવિક કચરો </t>
    </r>
    <r>
      <rPr>
        <b/>
        <sz val="10"/>
        <color theme="1"/>
        <rFont val="Times New Roman"/>
        <family val="1"/>
      </rPr>
      <t>(</t>
    </r>
    <r>
      <rPr>
        <b/>
        <sz val="10"/>
        <color theme="1"/>
        <rFont val="Shruti"/>
        <family val="2"/>
      </rPr>
      <t xml:space="preserve">વિઘટનક્ષમ બિન ઉપયોગી વસ્‍તુ </t>
    </r>
    <r>
      <rPr>
        <b/>
        <sz val="10"/>
        <color theme="1"/>
        <rFont val="Times New Roman"/>
        <family val="1"/>
      </rPr>
      <t>)</t>
    </r>
  </si>
  <si>
    <r>
      <t xml:space="preserve">ખોરાક (શાકભાજીની છાલ, </t>
    </r>
    <r>
      <rPr>
        <sz val="10"/>
        <color theme="1"/>
        <rFont val="Times New Roman"/>
        <family val="1"/>
      </rPr>
      <t xml:space="preserve"> </t>
    </r>
    <r>
      <rPr>
        <sz val="10"/>
        <color theme="1"/>
        <rFont val="Shruti"/>
        <family val="2"/>
      </rPr>
      <t>વધેલો ખોરાક વધેલું અનાજ</t>
    </r>
    <r>
      <rPr>
        <sz val="10"/>
        <color theme="1"/>
        <rFont val="Times New Roman"/>
        <family val="1"/>
      </rPr>
      <t xml:space="preserve">) </t>
    </r>
  </si>
  <si>
    <r>
      <t xml:space="preserve">અન્‍ય </t>
    </r>
    <r>
      <rPr>
        <sz val="10"/>
        <color theme="1"/>
        <rFont val="Times New Roman"/>
        <family val="1"/>
      </rPr>
      <t xml:space="preserve"> </t>
    </r>
    <r>
      <rPr>
        <sz val="10"/>
        <color theme="1"/>
        <rFont val="Shruti"/>
        <family val="2"/>
      </rPr>
      <t>(સ્‍પષ્‍ટ કરવું)</t>
    </r>
  </si>
  <si>
    <t xml:space="preserve">કુલ પેટા સરવાળો (ગ્રામ) </t>
  </si>
  <si>
    <r>
      <t>કુલ સરવાળો</t>
    </r>
    <r>
      <rPr>
        <b/>
        <sz val="10"/>
        <color theme="1"/>
        <rFont val="Times New Roman"/>
        <family val="1"/>
      </rPr>
      <t xml:space="preserve"> </t>
    </r>
    <r>
      <rPr>
        <b/>
        <sz val="10"/>
        <color theme="1"/>
        <rFont val="Shruti"/>
        <family val="2"/>
      </rPr>
      <t>(ગ્રામ)</t>
    </r>
  </si>
  <si>
    <r>
      <t>નોંધઃ-</t>
    </r>
    <r>
      <rPr>
        <sz val="9"/>
        <color theme="1"/>
        <rFont val="Shruti"/>
        <family val="2"/>
      </rPr>
      <t xml:space="preserve">  </t>
    </r>
  </si>
  <si>
    <r>
      <t>(૧)</t>
    </r>
    <r>
      <rPr>
        <sz val="9"/>
        <color theme="1"/>
        <rFont val="Shruti"/>
        <family val="2"/>
      </rPr>
      <t xml:space="preserve"> અમુક કચરો દૈનિક, અમુક માસિક અને અમુક વાર્ષિક ઉત્‍પન્‍ન થશે. </t>
    </r>
    <r>
      <rPr>
        <b/>
        <sz val="9"/>
        <color theme="1"/>
        <rFont val="Shruti"/>
        <family val="2"/>
      </rPr>
      <t>(ર)</t>
    </r>
    <r>
      <rPr>
        <sz val="9"/>
        <color theme="1"/>
        <rFont val="Shruti"/>
        <family val="2"/>
      </rPr>
      <t xml:space="preserve"> દૈનિક, માસિક અને વાર્ષિક કિંમતમાં બદલો </t>
    </r>
  </si>
  <si>
    <r>
      <t>(૩)</t>
    </r>
    <r>
      <rPr>
        <sz val="9"/>
        <color theme="1"/>
        <rFont val="Shruti"/>
        <family val="2"/>
      </rPr>
      <t xml:space="preserve"> બાગાયતી પ્રતિ દીન ઉત્પન્ન થતા જથ્થાને પ્રતિમાસમાં અને પ્રતિ વર્ષમાં રૂપાંતર કરવા અનુક્રમે ૩૦ અને ૩૬૫ વડે ગુણાકાર કરવો અને બાકીના તમામ પ્રતિદીન ઉત્પન્ન થતા જથ્થાને પ્રતિમાસમાં અને પ્રતિવર્ષમાં રૂપાંતર કરવા અનુક્રમે ૨૫ અને ૨૨૦ વડે ગુણાકાર કરવો.</t>
    </r>
  </si>
  <si>
    <t xml:space="preserve">માથાદીઠ કચરાનું દૈનિક ઉત્‍પાદન </t>
  </si>
  <si>
    <t>માર્કસની ગણતરી</t>
  </si>
  <si>
    <t>૨.૩.૧</t>
  </si>
  <si>
    <t>માથાદિઠ કચરાનું દૈનિક ઉત્પાદન ૧૦૦ ગ્રામ કરતાં ઓછું તો મહત્તમ ૧પ માર્કસ મળશે.</t>
  </si>
  <si>
    <t>૨.૩.૨</t>
  </si>
  <si>
    <t xml:space="preserve">માથાદિઠ કચરાનું દૈનિક ઉત્પાદન ૧૦૦ ગ્રામથી વધારે અને ૨૦૦ ગ્રામથી ઓછું ત્યારે મેળવેલ માર્કસ </t>
  </si>
  <si>
    <t xml:space="preserve">૨.૩.૩ </t>
  </si>
  <si>
    <t>માથાદિઠ કચરાનું દૈનિક ઉત્પાદન ૨૦૦ ગ્રામ કરતાં વધારે હોય તો ૦ માર્કસ મળશે</t>
  </si>
  <si>
    <t xml:space="preserve">માથાદિઠ કચરાનું દૈનિક ઉત્પાદન </t>
  </si>
  <si>
    <t>૧૦૦ ગ્રામ કરતાં ઓછું</t>
  </si>
  <si>
    <t>૧૦૦ ગ્રામથી વધારે અને ૨૦૦ ગ્રામથી ઓછું</t>
  </si>
  <si>
    <t>૧૫ થી ઓછા</t>
  </si>
  <si>
    <t>૨૦૦ ગ્રામથી વધારે</t>
  </si>
  <si>
    <t>અજૈવિક અને જૈવિક કચરાનું વર્ગીકરણ અને તેના સંગ્રહ કરવા માટેના ડસ્ટબીનની જાણકારી</t>
  </si>
  <si>
    <t>કચરાનો પ્રકાર</t>
  </si>
  <si>
    <t>ઉપયોગમાં લેવાતા ડસ્ટબીનનો કલર</t>
  </si>
  <si>
    <t>પુનઃ ઉપયોગી કચરો</t>
  </si>
  <si>
    <t>લાલ</t>
  </si>
  <si>
    <t>બિન ઉપયોગી કચરો</t>
  </si>
  <si>
    <t>વાદળી</t>
  </si>
  <si>
    <t>ઝેરી કચરો</t>
  </si>
  <si>
    <t>કાળો</t>
  </si>
  <si>
    <t>બાયો મેડીકલ કચરો</t>
  </si>
  <si>
    <t>પીળો</t>
  </si>
  <si>
    <t>જૈવિક કચરો</t>
  </si>
  <si>
    <t>લીલો</t>
  </si>
  <si>
    <r>
      <t>નોંધઃ</t>
    </r>
    <r>
      <rPr>
        <sz val="11"/>
        <color theme="1"/>
        <rFont val="Shruti"/>
        <family val="2"/>
      </rPr>
      <t xml:space="preserve"> નકશામાં બધાજ ડસ્ટબીનની જગ્‍યા બતાવવી.</t>
    </r>
  </si>
  <si>
    <t>શાળામાં ડસ્ટબીનની સંખ્યા અને યોગ્ય ઉપયોગ</t>
  </si>
  <si>
    <t>ડસ્ટબીનનું સ્થળ</t>
  </si>
  <si>
    <t>ઓછામાં ઓછા જરૂરી ડસ્ટબીનની સંખ્યા ધારાધોરણ મુજબ</t>
  </si>
  <si>
    <t>ડસ્ટબીનની ક્ષમતા</t>
  </si>
  <si>
    <t>ડસ્ટબીનનો કલર</t>
  </si>
  <si>
    <t>કચરાના યોગ્ય વર્ગીકરણ પછી ડસ્ટબીનનો ઉપયોગ</t>
  </si>
  <si>
    <t>હેડમાસ્તર રૂમ</t>
  </si>
  <si>
    <t>અજૈવિક</t>
  </si>
  <si>
    <t>૭ લીટર</t>
  </si>
  <si>
    <t>જૈવિક</t>
  </si>
  <si>
    <t>કલાસરૂમના વરંડામાં ફલોર પ્રમાણે</t>
  </si>
  <si>
    <t>ચાર વર્ગખંડ સુધી</t>
  </si>
  <si>
    <t>૨૦ લીટર</t>
  </si>
  <si>
    <t>પાંચ થી આઠ વર્ગખંડ સુધી</t>
  </si>
  <si>
    <t>પ્રતિ ચાર વર્ગખંડે લાલ અને વાદળી ડસ્ટબીન વધારવું</t>
  </si>
  <si>
    <r>
      <t>મીડ ડે મીલ કીચન તથા મીડ ડે મીલ માટે</t>
    </r>
    <r>
      <rPr>
        <sz val="10"/>
        <color theme="1"/>
        <rFont val="Times New Roman"/>
        <family val="1"/>
      </rPr>
      <t xml:space="preserve"> *</t>
    </r>
  </si>
  <si>
    <t>૫૦ લીટર</t>
  </si>
  <si>
    <t>શાળાના કેમ્પસમાં</t>
  </si>
  <si>
    <t xml:space="preserve">૩.૩.૧ </t>
  </si>
  <si>
    <t>ધારાધોરણ પ્રમાણે પુરતા પ્રમાણમાં ડસ્ટબીન માટે પ માર્કસમાંથી મેળવેલ માર્કસ</t>
  </si>
  <si>
    <t>૩.૩.૨</t>
  </si>
  <si>
    <t>કચરાના યોગ્ય વર્ગીકરણ પછી ડસ્ટબીનનો ઉપયોગ માટે ૧૦ માર્કસમાંથી  મેળવેલ માર્કસ</t>
  </si>
  <si>
    <t>૩.૩.૩</t>
  </si>
  <si>
    <r>
      <t>અમારી કચરો એકઠો કરવાની વ્યવસ્થા માટે ૧પ માર્કસમાંથી મેળવેલ માર્કસ</t>
    </r>
    <r>
      <rPr>
        <sz val="10"/>
        <color theme="1"/>
        <rFont val="Times New Roman"/>
        <family val="1"/>
      </rPr>
      <t xml:space="preserve">  </t>
    </r>
    <r>
      <rPr>
        <sz val="10"/>
        <color theme="1"/>
        <rFont val="Shruti"/>
        <family val="2"/>
      </rPr>
      <t xml:space="preserve">          (૩.૩.૧+૩.૩.૨)</t>
    </r>
    <r>
      <rPr>
        <b/>
        <sz val="11"/>
        <color theme="1"/>
        <rFont val="Shruti"/>
        <family val="2"/>
      </rPr>
      <t xml:space="preserve">    </t>
    </r>
  </si>
  <si>
    <r>
      <t xml:space="preserve">નોંધઃ- </t>
    </r>
    <r>
      <rPr>
        <u/>
        <sz val="11"/>
        <color theme="1"/>
        <rFont val="Shruti"/>
        <family val="2"/>
      </rPr>
      <t xml:space="preserve"> </t>
    </r>
  </si>
  <si>
    <r>
      <t>*</t>
    </r>
    <r>
      <rPr>
        <sz val="10"/>
        <color theme="1"/>
        <rFont val="Shruti"/>
        <family val="2"/>
      </rPr>
      <t xml:space="preserve"> </t>
    </r>
  </si>
  <si>
    <t xml:space="preserve">મીડ ડે મીલ શાળામાં બનતું હોય ત્યાં જ અજૈવિક અને જૈવિક કચરાનો પ્રકાર લેવો. </t>
  </si>
  <si>
    <t>મીડ ડે મીલ શાળામાં ન બનતું હોય ત્યારે ફકત જૈવિક કચરાનો પ્રકાર લેવો.</t>
  </si>
  <si>
    <t xml:space="preserve">કાર્ય-૪- અમારી શાળામાં કચરાનો પુનઃ ઉપયોગ અને રિસાઇકલ </t>
  </si>
  <si>
    <t xml:space="preserve">માસિક કચરાનું ઉત્પાદન તેમજ તેના પુનઃ ઉપયોગ/રિસાઇકલની ક્ષમતા </t>
  </si>
  <si>
    <t>માસિક પુનઃ ઉપયોગ/ રિસાઇકલ જથ્‍થો (ગ્રામમાં)</t>
  </si>
  <si>
    <t xml:space="preserve">ભારાંક </t>
  </si>
  <si>
    <t>c = bx100/a</t>
  </si>
  <si>
    <t>e=cxd/100</t>
  </si>
  <si>
    <t xml:space="preserve">અજૈવિક કચરો (અવિધટનક્ષમ બિનઉપયોગી વસ્તુ) </t>
  </si>
  <si>
    <t>પૂંઠા (કવર, શીટ)</t>
  </si>
  <si>
    <r>
      <t xml:space="preserve">નોંધઃ- </t>
    </r>
    <r>
      <rPr>
        <sz val="11"/>
        <color theme="1"/>
        <rFont val="Times New Roman"/>
        <family val="1"/>
      </rPr>
      <t>*</t>
    </r>
    <r>
      <rPr>
        <sz val="11"/>
        <color theme="1"/>
        <rFont val="Shruti"/>
        <family val="2"/>
      </rPr>
      <t xml:space="preserve"> પ્રતિ માસ જથ્થો (ગ્રામમાં) કાર્ય – ર.૧ માંથી લેવાનો રહેશે.</t>
    </r>
  </si>
  <si>
    <r>
      <t xml:space="preserve">પેટા માર્કસ સરવાળો- </t>
    </r>
    <r>
      <rPr>
        <b/>
        <sz val="11"/>
        <color theme="1"/>
        <rFont val="Times New Roman"/>
        <family val="1"/>
      </rPr>
      <t>(A)</t>
    </r>
  </si>
  <si>
    <t xml:space="preserve">જૈવિક કચરો (વિઘટનક્ષમ બિનઉપ્યોગી વસ્તુ)  </t>
  </si>
  <si>
    <r>
      <t>પેટા માર્કસ સરવાળો (</t>
    </r>
    <r>
      <rPr>
        <b/>
        <sz val="11"/>
        <color theme="1"/>
        <rFont val="Times New Roman"/>
        <family val="1"/>
      </rPr>
      <t>B</t>
    </r>
    <r>
      <rPr>
        <b/>
        <sz val="11"/>
        <color theme="1"/>
        <rFont val="Shruti"/>
        <family val="2"/>
      </rPr>
      <t xml:space="preserve">) </t>
    </r>
  </si>
  <si>
    <r>
      <t xml:space="preserve">કુલ  </t>
    </r>
    <r>
      <rPr>
        <b/>
        <sz val="11"/>
        <color theme="1"/>
        <rFont val="Times New Roman"/>
        <family val="1"/>
      </rPr>
      <t>A + B</t>
    </r>
    <r>
      <rPr>
        <b/>
        <sz val="11"/>
        <color theme="1"/>
        <rFont val="Shruti"/>
        <family val="2"/>
      </rPr>
      <t xml:space="preserve"> માર્કસ</t>
    </r>
  </si>
  <si>
    <t xml:space="preserve">વિદ્યાર્થીઓ દ્વારા ફરી ઉપયોગમાં લેવાતા પુસ્‍તકો (મહત્તમ પ માર્કસ) </t>
  </si>
  <si>
    <r>
      <t>કાર્ય ૪ માટે કુલ ૪</t>
    </r>
    <r>
      <rPr>
        <sz val="14"/>
        <color theme="1"/>
        <rFont val="Shruti"/>
        <family val="2"/>
      </rPr>
      <t>૦</t>
    </r>
    <r>
      <rPr>
        <b/>
        <sz val="14"/>
        <color theme="1"/>
        <rFont val="Shruti"/>
        <family val="2"/>
      </rPr>
      <t xml:space="preserve"> માર્કસ માંથી મેળવેલ માર્કસ (</t>
    </r>
    <r>
      <rPr>
        <b/>
        <sz val="12"/>
        <color theme="1"/>
        <rFont val="Shruti"/>
        <family val="2"/>
      </rPr>
      <t xml:space="preserve">૪.૧ </t>
    </r>
    <r>
      <rPr>
        <b/>
        <sz val="14"/>
        <color theme="1"/>
        <rFont val="Times New Roman"/>
        <family val="1"/>
      </rPr>
      <t>+</t>
    </r>
    <r>
      <rPr>
        <b/>
        <sz val="11"/>
        <color theme="1"/>
        <rFont val="Shruti"/>
        <family val="2"/>
      </rPr>
      <t xml:space="preserve"> </t>
    </r>
    <r>
      <rPr>
        <b/>
        <sz val="12"/>
        <color theme="1"/>
        <rFont val="Shruti"/>
        <family val="2"/>
      </rPr>
      <t>૪.૨</t>
    </r>
    <r>
      <rPr>
        <b/>
        <sz val="14"/>
        <color theme="1"/>
        <rFont val="Shruti"/>
        <family val="2"/>
      </rPr>
      <t>)</t>
    </r>
  </si>
  <si>
    <r>
      <t>નોંધ –</t>
    </r>
    <r>
      <rPr>
        <sz val="10"/>
        <color theme="1"/>
        <rFont val="Shruti"/>
        <family val="2"/>
      </rPr>
      <t xml:space="preserve"> </t>
    </r>
    <r>
      <rPr>
        <sz val="10"/>
        <color theme="1"/>
        <rFont val="Times New Roman"/>
        <family val="1"/>
      </rPr>
      <t>*</t>
    </r>
    <r>
      <rPr>
        <sz val="10"/>
        <color theme="1"/>
        <rFont val="Shruti"/>
        <family val="2"/>
      </rPr>
      <t xml:space="preserve"> ૮.૩ </t>
    </r>
    <r>
      <rPr>
        <sz val="10"/>
        <color theme="1"/>
        <rFont val="Times New Roman"/>
        <family val="1"/>
      </rPr>
      <t xml:space="preserve">‘c’ </t>
    </r>
    <r>
      <rPr>
        <sz val="10"/>
        <color theme="1"/>
        <rFont val="Shruti"/>
        <family val="2"/>
      </rPr>
      <t>(પાના નં. ર માંથી)</t>
    </r>
  </si>
  <si>
    <t>કાર્ય-પ - અમારી શાળામાંથી કચરાના નિકાલનો રેકોર્ડ</t>
  </si>
  <si>
    <t xml:space="preserve">પ.૧ </t>
  </si>
  <si>
    <t>અમારી શાળા દ્વારા નિકાલ થતો કુલ ઘન કચરો</t>
  </si>
  <si>
    <t xml:space="preserve">બિન ઉપયોગી વસ્‍તુનો પ્રકાર </t>
  </si>
  <si>
    <r>
      <t>પ્રતિ માસ જથ્‍થો (ગ્રામ)</t>
    </r>
    <r>
      <rPr>
        <sz val="10"/>
        <color theme="1"/>
        <rFont val="Times New Roman"/>
        <family val="1"/>
      </rPr>
      <t>*</t>
    </r>
  </si>
  <si>
    <t>શાળામાં બહાર નિકાલ કરેલ કચરાનો જથ્થો (ગ્રામમાં)</t>
  </si>
  <si>
    <t>c = a-b</t>
  </si>
  <si>
    <r>
      <t>e=cxd/</t>
    </r>
    <r>
      <rPr>
        <sz val="11"/>
        <color theme="1"/>
        <rFont val="Shruti"/>
        <family val="2"/>
      </rPr>
      <t>a</t>
    </r>
  </si>
  <si>
    <t xml:space="preserve">અજૈવિકકચરો (અવિધટનક્ષમ બિન ઉપયોગી વજન) </t>
  </si>
  <si>
    <t xml:space="preserve">ઇલેકટ્રોનિક અને કોમ્‍પ્‍યુટરથી  ઉત્‍પન થતો કચરો (પ્રિન્‍ટર કાર્ટિજ, માઉસ) </t>
  </si>
  <si>
    <t>અન્‍ય (સ્‍પષ્‍ટ કરવું)</t>
  </si>
  <si>
    <r>
      <t>નોંધ –</t>
    </r>
    <r>
      <rPr>
        <b/>
        <sz val="12"/>
        <color theme="1"/>
        <rFont val="Shruti"/>
        <family val="2"/>
      </rPr>
      <t xml:space="preserve"> * </t>
    </r>
    <r>
      <rPr>
        <sz val="10"/>
        <color theme="1"/>
        <rFont val="Shruti"/>
        <family val="2"/>
      </rPr>
      <t>કાર્ય ૪.૧ ‘a’ અને ‘b’ માંથી લેવાના રહેશે.</t>
    </r>
  </si>
  <si>
    <r>
      <t xml:space="preserve">કાર્ય-૬ </t>
    </r>
    <r>
      <rPr>
        <b/>
        <sz val="14"/>
        <color theme="1"/>
        <rFont val="Times New Roman"/>
        <family val="1"/>
      </rPr>
      <t>–</t>
    </r>
    <r>
      <rPr>
        <b/>
        <sz val="14"/>
        <color theme="1"/>
        <rFont val="Shruti"/>
        <family val="2"/>
      </rPr>
      <t xml:space="preserve"> શાળા અને તેની આસપાસના વિસ્તામાં(કચરો) વેસ્ટની ઉત્પતિ, વર્ગીકરણ-એકત્રીકરણ, પુનઃઉપયોગ અને યોગ્ય નિકાલ અંગે જાગૃતિ લાવવા શાળા સમુદાય દ્વારા કરેલ પહેલ. </t>
    </r>
  </si>
  <si>
    <t>શાળા અને તેની આસપાસના વિસ્તામાં(કચરો) વેસ્ટની ઉનપતિ, વર્ગીકરણ-એકત્રીકરણ, પુનઃઉપયોગ અને યોગ્ય નિકાલ અંગે જાગૃતિ લાવવા શાળા સમુદાય દ્વારા કરેલ પહેલ</t>
  </si>
  <si>
    <t>કચરાના ઉત્પતિથી વાતાવરણમાં થતી અસરો અંગેની જાગૃતિ</t>
  </si>
  <si>
    <t>ઓછામાં ઓછા કચરાનું ઉત્પાદન થાય તે અંગેની સમજણ અને જાગૃતિ</t>
  </si>
  <si>
    <t>કચરાના વર્ગીકરણ અને એકત્રીકરણ અંગે વૈજ્ઞાનિક પધ્ધતિ નો ઉપયોગ</t>
  </si>
  <si>
    <t>કચરાનો રચનાત્મક મહત્તમ પુનઃઉપયોગ, રીસાઇકલ અને યોગ્ય નિકાલ અંગેની સમજણ અને જાગૃતિ</t>
  </si>
  <si>
    <t xml:space="preserve">VI. </t>
  </si>
  <si>
    <r>
      <t xml:space="preserve">શાળાનું બાંધકામ- </t>
    </r>
    <r>
      <rPr>
        <b/>
        <sz val="12"/>
        <color theme="1"/>
        <rFont val="Shruti"/>
        <family val="2"/>
      </rPr>
      <t>નિર્માણ, પર્યાવરણીય અનુકુલન, સુરક્ષીત, સલામત અને તેની જાળવણી</t>
    </r>
    <r>
      <rPr>
        <b/>
        <sz val="14"/>
        <color theme="1"/>
        <rFont val="Shruti"/>
        <family val="2"/>
      </rPr>
      <t xml:space="preserve"> </t>
    </r>
  </si>
  <si>
    <r>
      <t xml:space="preserve"> </t>
    </r>
    <r>
      <rPr>
        <b/>
        <sz val="12"/>
        <color theme="1"/>
        <rFont val="Shruti"/>
        <family val="2"/>
      </rPr>
      <t xml:space="preserve">કાર્ય નં. </t>
    </r>
  </si>
  <si>
    <t>અમારી શાળાની બાંધકામ મુલ્યાંકન ટીમ</t>
  </si>
  <si>
    <t>અમારી શાળાના મકાન બાંધકામની વિગત</t>
  </si>
  <si>
    <t>અમારી શાળાના મકાનની પર્યાવરણલક્ષી કાર્યદક્ષતા</t>
  </si>
  <si>
    <t>અમારી શાળાનું મકાન સુરક્ષિત અને સલામત</t>
  </si>
  <si>
    <t>અમારી શાળાની નિભાવ અને જાળવણી</t>
  </si>
  <si>
    <r>
      <t>શાળા અને તેની આસ પાસના વિસ્તારમાં મકાન બાંધકામ</t>
    </r>
    <r>
      <rPr>
        <sz val="11"/>
        <color theme="1"/>
        <rFont val="Times New Roman"/>
        <family val="1"/>
      </rPr>
      <t>,</t>
    </r>
    <r>
      <rPr>
        <sz val="11"/>
        <color theme="1"/>
        <rFont val="Shruti"/>
        <family val="2"/>
      </rPr>
      <t xml:space="preserve"> પર્યાવરણીય અનુકુલન</t>
    </r>
    <r>
      <rPr>
        <sz val="11"/>
        <color theme="1"/>
        <rFont val="Times New Roman"/>
        <family val="1"/>
      </rPr>
      <t>,</t>
    </r>
    <r>
      <rPr>
        <sz val="11"/>
        <color theme="1"/>
        <rFont val="Shruti"/>
        <family val="2"/>
      </rPr>
      <t xml:space="preserve"> સુરક્ષીત</t>
    </r>
    <r>
      <rPr>
        <sz val="11"/>
        <color theme="1"/>
        <rFont val="Times New Roman"/>
        <family val="1"/>
      </rPr>
      <t>,</t>
    </r>
    <r>
      <rPr>
        <sz val="11"/>
        <color theme="1"/>
        <rFont val="Shruti"/>
        <family val="2"/>
      </rPr>
      <t xml:space="preserve"> સલામત અને તેની જાળવણી અંગે જાગૃતિ લાવવા શાળા સમુદાય ધ્વારા કરેલ પહેલ</t>
    </r>
  </si>
  <si>
    <t>કાર્ય - ૧</t>
  </si>
  <si>
    <r>
      <t xml:space="preserve">કાર્ય </t>
    </r>
    <r>
      <rPr>
        <sz val="16"/>
        <color theme="1"/>
        <rFont val="Times New Roman"/>
        <family val="1"/>
      </rPr>
      <t>–</t>
    </r>
    <r>
      <rPr>
        <sz val="16"/>
        <color theme="1"/>
        <rFont val="Shruti"/>
        <family val="2"/>
      </rPr>
      <t xml:space="preserve"> ર અમારી શાળાની મકાન બાંધકામની વિગત</t>
    </r>
  </si>
  <si>
    <t>કેમ્પસ નં.</t>
  </si>
  <si>
    <t>બિલ્ડીંગ  બ્લોક</t>
  </si>
  <si>
    <t>રૂમ નું ક્ષેત્રફળ ચો.મી.</t>
  </si>
  <si>
    <r>
      <t xml:space="preserve">રૂમની ઉંચાઇ  </t>
    </r>
    <r>
      <rPr>
        <b/>
        <sz val="8"/>
        <color theme="1"/>
        <rFont val="Times New Roman"/>
        <family val="1"/>
      </rPr>
      <t xml:space="preserve"> </t>
    </r>
    <r>
      <rPr>
        <b/>
        <sz val="8"/>
        <color theme="1"/>
        <rFont val="Shruti"/>
        <family val="2"/>
      </rPr>
      <t>મીટરમાં</t>
    </r>
  </si>
  <si>
    <t>રૂમની સ્થિતિ</t>
  </si>
  <si>
    <t>ચણતરની સામગ્રી</t>
  </si>
  <si>
    <t>છતનો પ્રકાર</t>
  </si>
  <si>
    <t>પ્લાસ્ટરનો  મોર્ટાર</t>
  </si>
  <si>
    <t>ફરીથી ઉપયોગ કરી શકાય તેવી મટીરીયલની સંખ્યાની ટકાવારી *</t>
  </si>
  <si>
    <t>રીસાઇકલ કરી શકાય તેવા મટીરીયલની સંખ્યાની ટકાવારી **</t>
  </si>
  <si>
    <t>A</t>
  </si>
  <si>
    <t>B</t>
  </si>
  <si>
    <t>C</t>
  </si>
  <si>
    <t>E</t>
  </si>
  <si>
    <t>F</t>
  </si>
  <si>
    <t>G</t>
  </si>
  <si>
    <t>H</t>
  </si>
  <si>
    <t>I</t>
  </si>
  <si>
    <t>J</t>
  </si>
  <si>
    <t>K</t>
  </si>
  <si>
    <t>L</t>
  </si>
  <si>
    <t>M</t>
  </si>
  <si>
    <t>N</t>
  </si>
  <si>
    <t>O</t>
  </si>
  <si>
    <t>P</t>
  </si>
  <si>
    <r>
      <t xml:space="preserve">કુલ </t>
    </r>
    <r>
      <rPr>
        <b/>
        <sz val="9"/>
        <color theme="1"/>
        <rFont val="Times New Roman"/>
        <family val="1"/>
      </rPr>
      <t xml:space="preserve"> </t>
    </r>
  </si>
  <si>
    <r>
      <t xml:space="preserve">નોંધઃ- * </t>
    </r>
    <r>
      <rPr>
        <b/>
        <sz val="8"/>
        <color theme="1"/>
        <rFont val="Shruti"/>
        <family val="2"/>
      </rPr>
      <t xml:space="preserve"> ફરીથી ઉપયોગ કરી શકાય તેવી મટીરીયલની સંખ્યાની ટકાવારી </t>
    </r>
    <r>
      <rPr>
        <b/>
        <sz val="8"/>
        <color theme="1"/>
        <rFont val="Times New Roman"/>
        <family val="1"/>
      </rPr>
      <t xml:space="preserve">= </t>
    </r>
    <r>
      <rPr>
        <b/>
        <sz val="8"/>
        <color theme="1"/>
        <rFont val="Shruti"/>
        <family val="2"/>
      </rPr>
      <t xml:space="preserve"> (ફરીથી ઉપયોગ કરી શકાય તેવી મટીરીયલની સંખ્યા </t>
    </r>
    <r>
      <rPr>
        <b/>
        <sz val="8"/>
        <color theme="1"/>
        <rFont val="Times New Roman"/>
        <family val="1"/>
      </rPr>
      <t xml:space="preserve">x </t>
    </r>
    <r>
      <rPr>
        <b/>
        <sz val="8"/>
        <color theme="1"/>
        <rFont val="Shruti"/>
        <family val="2"/>
      </rPr>
      <t xml:space="preserve">૧૦૦) </t>
    </r>
    <r>
      <rPr>
        <b/>
        <sz val="10"/>
        <color theme="1"/>
        <rFont val="Times New Roman"/>
        <family val="1"/>
      </rPr>
      <t>÷</t>
    </r>
    <r>
      <rPr>
        <b/>
        <sz val="8"/>
        <color theme="1"/>
        <rFont val="Shruti"/>
        <family val="2"/>
      </rPr>
      <t xml:space="preserve"> રૂમમાં વપરાયેલ કુલ મટીરીયલની સંખ્યા </t>
    </r>
  </si>
  <si>
    <r>
      <t xml:space="preserve">       </t>
    </r>
    <r>
      <rPr>
        <b/>
        <sz val="8"/>
        <color theme="1"/>
        <rFont val="Times New Roman"/>
        <family val="1"/>
      </rPr>
      <t>**</t>
    </r>
    <r>
      <rPr>
        <b/>
        <sz val="8"/>
        <color theme="1"/>
        <rFont val="Shruti"/>
        <family val="2"/>
      </rPr>
      <t xml:space="preserve">  રીસાઇકલ કરી શકાય તેવા મટીરીયલની સંખ્યાની ટકાવારી </t>
    </r>
    <r>
      <rPr>
        <b/>
        <sz val="8"/>
        <color theme="1"/>
        <rFont val="Times New Roman"/>
        <family val="1"/>
      </rPr>
      <t xml:space="preserve">= </t>
    </r>
    <r>
      <rPr>
        <b/>
        <sz val="8"/>
        <color theme="1"/>
        <rFont val="Shruti"/>
        <family val="2"/>
      </rPr>
      <t xml:space="preserve">(રીસાઇકલ કરી શકાય તેવી મટીરીયલની સંખ્યા </t>
    </r>
    <r>
      <rPr>
        <b/>
        <sz val="8"/>
        <color theme="1"/>
        <rFont val="Times New Roman"/>
        <family val="1"/>
      </rPr>
      <t xml:space="preserve">x </t>
    </r>
    <r>
      <rPr>
        <b/>
        <sz val="8"/>
        <color theme="1"/>
        <rFont val="Shruti"/>
        <family val="2"/>
      </rPr>
      <t xml:space="preserve">૧૦૦) </t>
    </r>
    <r>
      <rPr>
        <b/>
        <sz val="10"/>
        <color theme="1"/>
        <rFont val="Times New Roman"/>
        <family val="1"/>
      </rPr>
      <t>÷</t>
    </r>
    <r>
      <rPr>
        <b/>
        <sz val="8"/>
        <color theme="1"/>
        <rFont val="Shruti"/>
        <family val="2"/>
      </rPr>
      <t xml:space="preserve"> રૂમમાં વપરાયેલ કુલ મટીરીયલની સંખ્યા</t>
    </r>
  </si>
  <si>
    <t>બાંધકામમાં લોકલ મટીરીયલ ના વપરાશ માટે માર્કસની ગણતરી</t>
  </si>
  <si>
    <r>
      <t xml:space="preserve">બાંધકામમાં લોકલ કારીગરના વપરાશ માટે માર્કસની ગણતરી </t>
    </r>
    <r>
      <rPr>
        <b/>
        <sz val="14"/>
        <color theme="1"/>
        <rFont val="Times New Roman"/>
        <family val="1"/>
      </rPr>
      <t>:</t>
    </r>
  </si>
  <si>
    <r>
      <t xml:space="preserve">ફરીથી ઉપયોગ કરી શકાય તેવા મટીરીયલના વપરાશ માટે માર્કસની ગણતરી </t>
    </r>
    <r>
      <rPr>
        <b/>
        <sz val="14"/>
        <color theme="1"/>
        <rFont val="Times New Roman"/>
        <family val="1"/>
      </rPr>
      <t>:</t>
    </r>
  </si>
  <si>
    <r>
      <t xml:space="preserve">રીસાઇકલ કરી શકાય તેવા મટીરીયલના વપરાશ માટે માર્કસની ગણતરી </t>
    </r>
    <r>
      <rPr>
        <b/>
        <sz val="14"/>
        <color theme="1"/>
        <rFont val="Times New Roman"/>
        <family val="1"/>
      </rPr>
      <t>:</t>
    </r>
  </si>
  <si>
    <t xml:space="preserve">બિન ઝેરી અને બિન જોખમી મટીરીયલના ઉપયોગ માટે માર્કસની ગણતરી </t>
  </si>
  <si>
    <t>અમારી શાળામાં મકાન બાંધકામ માટે ૨૫ માર્કસ માંથી મેળવેલ માર્કસ</t>
  </si>
  <si>
    <r>
      <t>નોંધ:</t>
    </r>
    <r>
      <rPr>
        <b/>
        <sz val="12"/>
        <color theme="1"/>
        <rFont val="Shruti"/>
        <family val="2"/>
      </rPr>
      <t xml:space="preserve"> * </t>
    </r>
    <r>
      <rPr>
        <sz val="12"/>
        <color theme="1"/>
        <rFont val="Shruti"/>
        <family val="2"/>
      </rPr>
      <t>અહીં મહત્તમ ગુણ ૨૫ મેળવી શકાય.</t>
    </r>
  </si>
  <si>
    <r>
      <t xml:space="preserve">કાર્ય </t>
    </r>
    <r>
      <rPr>
        <b/>
        <sz val="14"/>
        <color theme="1"/>
        <rFont val="Times New Roman"/>
        <family val="1"/>
      </rPr>
      <t>–</t>
    </r>
    <r>
      <rPr>
        <b/>
        <sz val="14"/>
        <color theme="1"/>
        <rFont val="Shruti"/>
        <family val="2"/>
      </rPr>
      <t xml:space="preserve"> ૩</t>
    </r>
  </si>
  <si>
    <r>
      <t xml:space="preserve">શાળાના મકાનની પર્યાવરણલક્ષી કાર્યદક્ષતા </t>
    </r>
    <r>
      <rPr>
        <b/>
        <sz val="14"/>
        <color theme="1"/>
        <rFont val="Times New Roman"/>
        <family val="1"/>
      </rPr>
      <t xml:space="preserve"> </t>
    </r>
  </si>
  <si>
    <t>૩.૧  આપની શાળામાં જોગવાઇ પુરતી હોવાનું કાર્યદક્ષતા ગુણોત્તર, કુદરતી હવા અને પ્રકાશ, ઉષ્‍મીય અનુકુલન નકકી કરો.</t>
  </si>
  <si>
    <t>બ્‍લોક / બિલ્‍ડીંગ નંબર</t>
  </si>
  <si>
    <t>વર્ગખંડ નં.</t>
  </si>
  <si>
    <t>ચો.મી.</t>
  </si>
  <si>
    <r>
      <t>રૂમ ઉનાળામાં ઉષ્‍મીય અનુકૂલન છે હા</t>
    </r>
    <r>
      <rPr>
        <b/>
        <sz val="8"/>
        <color theme="1"/>
        <rFont val="Times New Roman"/>
        <family val="1"/>
      </rPr>
      <t>=</t>
    </r>
    <r>
      <rPr>
        <b/>
        <sz val="8"/>
        <color theme="1"/>
        <rFont val="Shruti"/>
        <family val="2"/>
      </rPr>
      <t>૧</t>
    </r>
    <r>
      <rPr>
        <b/>
        <sz val="8"/>
        <color theme="1"/>
        <rFont val="Times New Roman"/>
        <family val="1"/>
      </rPr>
      <t>,</t>
    </r>
    <r>
      <rPr>
        <b/>
        <sz val="8"/>
        <color theme="1"/>
        <rFont val="Shruti"/>
        <family val="2"/>
      </rPr>
      <t xml:space="preserve">  ના</t>
    </r>
    <r>
      <rPr>
        <b/>
        <sz val="8"/>
        <color theme="1"/>
        <rFont val="Times New Roman"/>
        <family val="1"/>
      </rPr>
      <t>=</t>
    </r>
    <r>
      <rPr>
        <b/>
        <sz val="8"/>
        <color theme="1"/>
        <rFont val="Shruti"/>
        <family val="2"/>
      </rPr>
      <t>૦</t>
    </r>
  </si>
  <si>
    <r>
      <t>રૂમ શિયાળામાં ઉષ્‍મીય અનુકૂલન છે. હા</t>
    </r>
    <r>
      <rPr>
        <b/>
        <sz val="8"/>
        <color theme="1"/>
        <rFont val="Times New Roman"/>
        <family val="1"/>
      </rPr>
      <t>=</t>
    </r>
    <r>
      <rPr>
        <b/>
        <sz val="8"/>
        <color theme="1"/>
        <rFont val="Shruti"/>
        <family val="2"/>
      </rPr>
      <t>૧</t>
    </r>
    <r>
      <rPr>
        <b/>
        <sz val="8"/>
        <color theme="1"/>
        <rFont val="Times New Roman"/>
        <family val="1"/>
      </rPr>
      <t>,</t>
    </r>
    <r>
      <rPr>
        <b/>
        <sz val="8"/>
        <color theme="1"/>
        <rFont val="Shruti"/>
        <family val="2"/>
      </rPr>
      <t xml:space="preserve">  ના</t>
    </r>
    <r>
      <rPr>
        <b/>
        <sz val="8"/>
        <color theme="1"/>
        <rFont val="Times New Roman"/>
        <family val="1"/>
      </rPr>
      <t>=</t>
    </r>
    <r>
      <rPr>
        <b/>
        <sz val="8"/>
        <color theme="1"/>
        <rFont val="Shruti"/>
        <family val="2"/>
      </rPr>
      <t>૦</t>
    </r>
  </si>
  <si>
    <r>
      <t xml:space="preserve">પર્યાપ્ત સંગ્રહ અને પ્રદર્શન માટે પુરતી જગ્યા છે </t>
    </r>
    <r>
      <rPr>
        <b/>
        <sz val="8"/>
        <color theme="1"/>
        <rFont val="Times New Roman"/>
        <family val="1"/>
      </rPr>
      <t>**</t>
    </r>
    <r>
      <rPr>
        <b/>
        <sz val="8"/>
        <color theme="1"/>
        <rFont val="Shruti"/>
        <family val="2"/>
      </rPr>
      <t xml:space="preserve"> હા</t>
    </r>
    <r>
      <rPr>
        <b/>
        <sz val="8"/>
        <color theme="1"/>
        <rFont val="Times New Roman"/>
        <family val="1"/>
      </rPr>
      <t>=</t>
    </r>
    <r>
      <rPr>
        <b/>
        <sz val="8"/>
        <color theme="1"/>
        <rFont val="Shruti"/>
        <family val="2"/>
      </rPr>
      <t>૧</t>
    </r>
    <r>
      <rPr>
        <b/>
        <sz val="8"/>
        <color theme="1"/>
        <rFont val="Times New Roman"/>
        <family val="1"/>
      </rPr>
      <t>,</t>
    </r>
    <r>
      <rPr>
        <b/>
        <sz val="8"/>
        <color theme="1"/>
        <rFont val="Shruti"/>
        <family val="2"/>
      </rPr>
      <t xml:space="preserve">  ના</t>
    </r>
    <r>
      <rPr>
        <b/>
        <sz val="8"/>
        <color theme="1"/>
        <rFont val="Times New Roman"/>
        <family val="1"/>
      </rPr>
      <t>=</t>
    </r>
    <r>
      <rPr>
        <b/>
        <sz val="8"/>
        <color theme="1"/>
        <rFont val="Shruti"/>
        <family val="2"/>
      </rPr>
      <t>૦</t>
    </r>
  </si>
  <si>
    <r>
      <t>તમામ બાળકો રૂમમાં સરળતાથી પહોંચી શકે છે હા</t>
    </r>
    <r>
      <rPr>
        <b/>
        <sz val="8"/>
        <color theme="1"/>
        <rFont val="Times New Roman"/>
        <family val="1"/>
      </rPr>
      <t>=</t>
    </r>
    <r>
      <rPr>
        <b/>
        <sz val="8"/>
        <color theme="1"/>
        <rFont val="Shruti"/>
        <family val="2"/>
      </rPr>
      <t>૧</t>
    </r>
    <r>
      <rPr>
        <b/>
        <sz val="8"/>
        <color theme="1"/>
        <rFont val="Times New Roman"/>
        <family val="1"/>
      </rPr>
      <t>,</t>
    </r>
    <r>
      <rPr>
        <b/>
        <sz val="8"/>
        <color theme="1"/>
        <rFont val="Shruti"/>
        <family val="2"/>
      </rPr>
      <t xml:space="preserve">  ના</t>
    </r>
    <r>
      <rPr>
        <b/>
        <sz val="8"/>
        <color theme="1"/>
        <rFont val="Times New Roman"/>
        <family val="1"/>
      </rPr>
      <t>=</t>
    </r>
    <r>
      <rPr>
        <b/>
        <sz val="8"/>
        <color theme="1"/>
        <rFont val="Shruti"/>
        <family val="2"/>
      </rPr>
      <t>૦</t>
    </r>
  </si>
  <si>
    <t>જગ્યાનો ઉપયોગ જેમ કે</t>
  </si>
  <si>
    <t xml:space="preserve">નોંધઃ- </t>
  </si>
  <si>
    <r>
      <t xml:space="preserve">* </t>
    </r>
    <r>
      <rPr>
        <b/>
        <sz val="10"/>
        <color theme="1"/>
        <rFont val="Shruti"/>
        <family val="2"/>
      </rPr>
      <t xml:space="preserve">વર્ગખંડમાં પર્યાય્ત બેઠક વિસ્તાર </t>
    </r>
    <r>
      <rPr>
        <b/>
        <sz val="10"/>
        <color theme="1"/>
        <rFont val="Calibri"/>
        <family val="2"/>
        <scheme val="minor"/>
      </rPr>
      <t>= (</t>
    </r>
    <r>
      <rPr>
        <b/>
        <sz val="10"/>
        <color theme="1"/>
        <rFont val="Shruti"/>
        <family val="2"/>
      </rPr>
      <t xml:space="preserve">વર્ગખંડનું ક્ષેત્રફળ </t>
    </r>
    <r>
      <rPr>
        <b/>
        <sz val="10"/>
        <color theme="1"/>
        <rFont val="Calibri"/>
        <family val="2"/>
        <scheme val="minor"/>
      </rPr>
      <t>÷</t>
    </r>
    <r>
      <rPr>
        <b/>
        <sz val="10"/>
        <color theme="1"/>
        <rFont val="Shruti"/>
        <family val="2"/>
      </rPr>
      <t xml:space="preserve"> બાળકોની સંખ્યા) </t>
    </r>
    <r>
      <rPr>
        <b/>
        <sz val="10"/>
        <color theme="1"/>
        <rFont val="Calibri"/>
        <family val="2"/>
        <scheme val="minor"/>
      </rPr>
      <t>≥</t>
    </r>
    <r>
      <rPr>
        <b/>
        <sz val="10"/>
        <color theme="1"/>
        <rFont val="Shruti"/>
        <family val="2"/>
      </rPr>
      <t xml:space="preserve"> ૧.૧ હોય તો </t>
    </r>
    <r>
      <rPr>
        <b/>
        <sz val="10"/>
        <color theme="1"/>
        <rFont val="Calibri"/>
        <family val="2"/>
        <scheme val="minor"/>
      </rPr>
      <t>‘</t>
    </r>
    <r>
      <rPr>
        <b/>
        <sz val="10"/>
        <color theme="1"/>
        <rFont val="Shruti"/>
        <family val="2"/>
      </rPr>
      <t>હા</t>
    </r>
    <r>
      <rPr>
        <b/>
        <sz val="10"/>
        <color theme="1"/>
        <rFont val="Calibri"/>
        <family val="2"/>
        <scheme val="minor"/>
      </rPr>
      <t>’</t>
    </r>
  </si>
  <si>
    <r>
      <t xml:space="preserve">**  </t>
    </r>
    <r>
      <rPr>
        <b/>
        <sz val="10"/>
        <color theme="1"/>
        <rFont val="Shruti"/>
        <family val="2"/>
      </rPr>
      <t>વર્ગશિક્ષકને પુછીને માહિતી ભરવી.</t>
    </r>
    <r>
      <rPr>
        <b/>
        <u/>
        <sz val="12"/>
        <color theme="1"/>
        <rFont val="Shruti"/>
        <family val="2"/>
      </rPr>
      <t xml:space="preserve"> </t>
    </r>
  </si>
  <si>
    <r>
      <t xml:space="preserve">Col. K :  </t>
    </r>
    <r>
      <rPr>
        <sz val="10"/>
        <color theme="1"/>
        <rFont val="Calibri"/>
        <family val="2"/>
        <scheme val="minor"/>
      </rPr>
      <t xml:space="preserve">Classroom = 1,  Headmaster room =2, Staff room = 3, Computer room = 4,  Library =5,  Store room =6,  MDM Kitchen Shed = 7, Others =8, Not in use = 9. CRC=10                 </t>
    </r>
  </si>
  <si>
    <r>
      <t xml:space="preserve">વર્ગખંડો શિયાળામાં ઉષ્‍મીય અનુકૂલન માટેના માર્કસની ગણતરી </t>
    </r>
    <r>
      <rPr>
        <b/>
        <sz val="14"/>
        <color theme="1"/>
        <rFont val="Times New Roman"/>
        <family val="1"/>
      </rPr>
      <t>:</t>
    </r>
  </si>
  <si>
    <r>
      <t>વર્ગખંડોમાં પર્યાપ્ત બેઠક વિસ્તાર માટે માર્કસની ગણતરી</t>
    </r>
    <r>
      <rPr>
        <b/>
        <sz val="14"/>
        <color theme="1"/>
        <rFont val="Times New Roman"/>
        <family val="1"/>
      </rPr>
      <t>:</t>
    </r>
  </si>
  <si>
    <r>
      <t>વર્ગખંડોમાં પર્યાપ્ત સંગ્રહ અને પ્રદર્શન માટે માર્કસની ગણતરી</t>
    </r>
    <r>
      <rPr>
        <b/>
        <sz val="14"/>
        <color theme="1"/>
        <rFont val="Times New Roman"/>
        <family val="1"/>
      </rPr>
      <t>:</t>
    </r>
  </si>
  <si>
    <r>
      <t>તમામ બાળકો વર્ગખંડમાં સરળતાથી પહોંચી શકે તે માટે માર્કસની ગણતરી</t>
    </r>
    <r>
      <rPr>
        <b/>
        <sz val="14"/>
        <color theme="1"/>
        <rFont val="Times New Roman"/>
        <family val="1"/>
      </rPr>
      <t>:</t>
    </r>
  </si>
  <si>
    <r>
      <t xml:space="preserve">નોંધ: * </t>
    </r>
    <r>
      <rPr>
        <sz val="12"/>
        <color theme="1"/>
        <rFont val="Shruti"/>
        <family val="2"/>
      </rPr>
      <t>અહીં મહત્તમ ગુણ ૪૫ મેળવી શકાય</t>
    </r>
    <r>
      <rPr>
        <sz val="8"/>
        <color theme="1"/>
        <rFont val="Times New Roman"/>
        <family val="1"/>
      </rPr>
      <t>.</t>
    </r>
    <r>
      <rPr>
        <sz val="12"/>
        <color theme="1"/>
        <rFont val="Shruti"/>
        <family val="2"/>
      </rPr>
      <t xml:space="preserve"> </t>
    </r>
  </si>
  <si>
    <r>
      <t xml:space="preserve">કાર્ય </t>
    </r>
    <r>
      <rPr>
        <b/>
        <sz val="16"/>
        <color theme="1"/>
        <rFont val="Calibri"/>
        <family val="2"/>
        <scheme val="minor"/>
      </rPr>
      <t>–</t>
    </r>
    <r>
      <rPr>
        <b/>
        <sz val="16"/>
        <color theme="1"/>
        <rFont val="Shruti"/>
        <family val="2"/>
      </rPr>
      <t xml:space="preserve"> ૪</t>
    </r>
  </si>
  <si>
    <r>
      <t>શાળાનું મકાન</t>
    </r>
    <r>
      <rPr>
        <b/>
        <sz val="15"/>
        <color theme="1"/>
        <rFont val="Calibri"/>
        <family val="2"/>
        <scheme val="minor"/>
      </rPr>
      <t xml:space="preserve"> </t>
    </r>
    <r>
      <rPr>
        <b/>
        <sz val="15"/>
        <color theme="1"/>
        <rFont val="Shruti"/>
        <family val="2"/>
      </rPr>
      <t xml:space="preserve">- સુરક્ષિત અને સલામત </t>
    </r>
  </si>
  <si>
    <t xml:space="preserve">શાળા સુરક્ષિત - બાળકોના દ્રષ્ટિકોણ થી </t>
  </si>
  <si>
    <t>જગ્યા</t>
  </si>
  <si>
    <r>
      <t>બાળકો સલામતી અનુભવે છે</t>
    </r>
    <r>
      <rPr>
        <b/>
        <sz val="11"/>
        <color theme="1"/>
        <rFont val="Times New Roman"/>
        <family val="1"/>
      </rPr>
      <t xml:space="preserve">?   </t>
    </r>
    <r>
      <rPr>
        <b/>
        <sz val="12"/>
        <color theme="1"/>
        <rFont val="Shruti"/>
        <family val="2"/>
      </rPr>
      <t>હા</t>
    </r>
    <r>
      <rPr>
        <b/>
        <sz val="12"/>
        <color theme="1"/>
        <rFont val="Times New Roman"/>
        <family val="1"/>
      </rPr>
      <t xml:space="preserve"> /</t>
    </r>
    <r>
      <rPr>
        <b/>
        <sz val="12"/>
        <color theme="1"/>
        <rFont val="Shruti"/>
        <family val="2"/>
      </rPr>
      <t xml:space="preserve"> ના</t>
    </r>
    <r>
      <rPr>
        <b/>
        <sz val="12"/>
        <color theme="1"/>
        <rFont val="Times New Roman"/>
        <family val="1"/>
      </rPr>
      <t xml:space="preserve"> </t>
    </r>
  </si>
  <si>
    <t xml:space="preserve">માર્કસ </t>
  </si>
  <si>
    <t>તમામ વર્ગોમાં</t>
  </si>
  <si>
    <t>તમામ ટોઇલેટ અને યુરિનલ</t>
  </si>
  <si>
    <t xml:space="preserve">આખા મેદાનમાં </t>
  </si>
  <si>
    <t>કુલ ૩ માર્કસ માંથી મેળવેલ માર્કસ</t>
  </si>
  <si>
    <t xml:space="preserve">બિલ્ડિંગની માળખાકીય સુરક્ષા </t>
  </si>
  <si>
    <t>બિલ્‍ડીંગ બ્‍લોક</t>
  </si>
  <si>
    <r>
      <t xml:space="preserve">કુલ </t>
    </r>
    <r>
      <rPr>
        <b/>
        <sz val="12"/>
        <color theme="1"/>
        <rFont val="Times New Roman"/>
        <family val="1"/>
      </rPr>
      <t>‘</t>
    </r>
    <r>
      <rPr>
        <b/>
        <sz val="12"/>
        <color theme="1"/>
        <rFont val="Shruti"/>
        <family val="2"/>
      </rPr>
      <t>હા</t>
    </r>
    <r>
      <rPr>
        <b/>
        <sz val="12"/>
        <color theme="1"/>
        <rFont val="Times New Roman"/>
        <family val="1"/>
      </rPr>
      <t>’</t>
    </r>
    <r>
      <rPr>
        <b/>
        <sz val="12"/>
        <color theme="1"/>
        <rFont val="Shruti"/>
        <family val="2"/>
      </rPr>
      <t xml:space="preserve"> </t>
    </r>
  </si>
  <si>
    <r>
      <t xml:space="preserve">બિલ્ડિંગની માળખાકીય સુરક્ષા માટે માર્કસની ગણતરી </t>
    </r>
    <r>
      <rPr>
        <sz val="12"/>
        <color theme="1"/>
        <rFont val="Times New Roman"/>
        <family val="1"/>
      </rPr>
      <t>:</t>
    </r>
  </si>
  <si>
    <t>બિલ્ડિંગની ફાયર સેફટી</t>
  </si>
  <si>
    <t>બિલ્ડીંગ બ્‍લોક</t>
  </si>
  <si>
    <r>
      <t xml:space="preserve">કુલ </t>
    </r>
    <r>
      <rPr>
        <b/>
        <sz val="12"/>
        <color theme="1"/>
        <rFont val="Times New Roman"/>
        <family val="1"/>
      </rPr>
      <t>‘</t>
    </r>
    <r>
      <rPr>
        <b/>
        <sz val="12"/>
        <color theme="1"/>
        <rFont val="Shruti"/>
        <family val="2"/>
      </rPr>
      <t>હા</t>
    </r>
    <r>
      <rPr>
        <b/>
        <sz val="12"/>
        <color theme="1"/>
        <rFont val="Times New Roman"/>
        <family val="1"/>
      </rPr>
      <t xml:space="preserve">’ </t>
    </r>
  </si>
  <si>
    <r>
      <t xml:space="preserve">ફાયર સલામતી માટેના માર્કસની ગણતરી </t>
    </r>
    <r>
      <rPr>
        <b/>
        <sz val="14"/>
        <color theme="1"/>
        <rFont val="Times New Roman"/>
        <family val="1"/>
      </rPr>
      <t>:</t>
    </r>
  </si>
  <si>
    <t xml:space="preserve">શાળાની નિભાવ અને જાળવણી </t>
  </si>
  <si>
    <t>શાળાની નિભાવ અને જાળવણીની પ્રવૃતિઓ</t>
  </si>
  <si>
    <r>
      <t>રમતના મેદાનની જગ્યા દરરોજ સ્વચ્છ રાખવામાં આવે છે</t>
    </r>
    <r>
      <rPr>
        <sz val="11"/>
        <color theme="1"/>
        <rFont val="Times New Roman"/>
        <family val="1"/>
      </rPr>
      <t>?</t>
    </r>
    <r>
      <rPr>
        <sz val="11"/>
        <color theme="1"/>
        <rFont val="Shruti"/>
        <family val="2"/>
      </rPr>
      <t xml:space="preserve"> </t>
    </r>
  </si>
  <si>
    <r>
      <t>વર્ગખંડની જગ્યા દરરોજ સ્‍વચ્‍છ રાખવામાં આવે છે</t>
    </r>
    <r>
      <rPr>
        <sz val="11"/>
        <color theme="1"/>
        <rFont val="Times New Roman"/>
        <family val="1"/>
      </rPr>
      <t>?</t>
    </r>
    <r>
      <rPr>
        <sz val="11"/>
        <color theme="1"/>
        <rFont val="Shruti"/>
        <family val="2"/>
      </rPr>
      <t xml:space="preserve"> </t>
    </r>
  </si>
  <si>
    <r>
      <t>દર બે વર્ષેના સમયાંતરે મકાનનું રંગરોગાન હાથ ધરવામાં આવે છે</t>
    </r>
    <r>
      <rPr>
        <sz val="11"/>
        <color theme="1"/>
        <rFont val="Times New Roman"/>
        <family val="1"/>
      </rPr>
      <t>?</t>
    </r>
  </si>
  <si>
    <r>
      <t>સર્વ શિક્ષા અભિયાન મરામત ગ્રાન્ટ દર વર્ષે યોગ્ય વપરાય છે</t>
    </r>
    <r>
      <rPr>
        <sz val="11"/>
        <color theme="1"/>
        <rFont val="Times New Roman"/>
        <family val="1"/>
      </rPr>
      <t>?</t>
    </r>
  </si>
  <si>
    <r>
      <t>હાર્ડવેર ફિટિંગમાં છ માસમાં એક વખત લ્યુબ્રિકેટ / ઊંજણ નાખવામાં આવે છે</t>
    </r>
    <r>
      <rPr>
        <sz val="11"/>
        <color theme="1"/>
        <rFont val="Times New Roman"/>
        <family val="1"/>
      </rPr>
      <t>?</t>
    </r>
  </si>
  <si>
    <r>
      <t>હાર્ડવેર ફિટિંગ એક વર્ષમાં ઓછામાં ઓછા એક વખત સમારકામ કરવામાં આવે છે</t>
    </r>
    <r>
      <rPr>
        <sz val="11"/>
        <color theme="1"/>
        <rFont val="Times New Roman"/>
        <family val="1"/>
      </rPr>
      <t>?</t>
    </r>
  </si>
  <si>
    <r>
      <t>એમ.ડી.એમ. કિચન અને જમવાની જગ્યા દરરોજ ધોવામાં આવે છે</t>
    </r>
    <r>
      <rPr>
        <sz val="11"/>
        <color theme="1"/>
        <rFont val="Times New Roman"/>
        <family val="1"/>
      </rPr>
      <t>?</t>
    </r>
  </si>
  <si>
    <r>
      <t>બેકયાર્ડની જગ્યા સ્વચ્છ અને સુઘડ રાખવામાં આવે છે</t>
    </r>
    <r>
      <rPr>
        <sz val="11"/>
        <color theme="1"/>
        <rFont val="Times New Roman"/>
        <family val="1"/>
      </rPr>
      <t>?</t>
    </r>
  </si>
  <si>
    <r>
      <t>ધાબાની છત તથા પાણી નિકાલની પાઇપો ચોમાસા પહેલાં સાફ કરવામાં આવે છે</t>
    </r>
    <r>
      <rPr>
        <sz val="11"/>
        <color theme="1"/>
        <rFont val="Times New Roman"/>
        <family val="1"/>
      </rPr>
      <t>?</t>
    </r>
  </si>
  <si>
    <r>
      <t>ફર્સ્ટ એઈડ બોક્સમાં માન્ય દવાઓનો પુરવઠો દર છ મહિને અપડેટ કરવામાં આવે છે</t>
    </r>
    <r>
      <rPr>
        <sz val="11"/>
        <color theme="1"/>
        <rFont val="Times New Roman"/>
        <family val="1"/>
      </rPr>
      <t>?</t>
    </r>
    <r>
      <rPr>
        <sz val="11"/>
        <color theme="1"/>
        <rFont val="Shruti"/>
        <family val="2"/>
      </rPr>
      <t xml:space="preserve"> </t>
    </r>
  </si>
  <si>
    <t>કુલ ૧૦ માર્કસ માંથી મેળવેલ માર્કસ</t>
  </si>
  <si>
    <r>
      <t>શાળા અને તેની આસ પાસના વિસ્તારમાં મકાન બાંધકામ</t>
    </r>
    <r>
      <rPr>
        <sz val="14"/>
        <color theme="1"/>
        <rFont val="Times New Roman"/>
        <family val="1"/>
      </rPr>
      <t>,</t>
    </r>
    <r>
      <rPr>
        <sz val="14"/>
        <color theme="1"/>
        <rFont val="Shruti"/>
        <family val="2"/>
      </rPr>
      <t xml:space="preserve"> પર્યાવરણીય અનુકુલન</t>
    </r>
    <r>
      <rPr>
        <sz val="14"/>
        <color theme="1"/>
        <rFont val="Times New Roman"/>
        <family val="1"/>
      </rPr>
      <t>,</t>
    </r>
    <r>
      <rPr>
        <sz val="14"/>
        <color theme="1"/>
        <rFont val="Shruti"/>
        <family val="2"/>
      </rPr>
      <t xml:space="preserve"> સુરક્ષીત</t>
    </r>
    <r>
      <rPr>
        <sz val="14"/>
        <color theme="1"/>
        <rFont val="Times New Roman"/>
        <family val="1"/>
      </rPr>
      <t>,</t>
    </r>
    <r>
      <rPr>
        <sz val="14"/>
        <color theme="1"/>
        <rFont val="Shruti"/>
        <family val="2"/>
      </rPr>
      <t xml:space="preserve"> સલામત અને તેની જાળવણી અંગે જાગૃતિ લાવવા શાળા સમુદાય ધ્વારા કરેલ પહેલ</t>
    </r>
  </si>
  <si>
    <r>
      <t>શાળા અને તેની આસ પાસના વિસ્તારમાં મકાન બાંધકામ</t>
    </r>
    <r>
      <rPr>
        <b/>
        <sz val="11"/>
        <color theme="1"/>
        <rFont val="Times New Roman"/>
        <family val="1"/>
      </rPr>
      <t>,</t>
    </r>
    <r>
      <rPr>
        <b/>
        <sz val="11"/>
        <color theme="1"/>
        <rFont val="Shruti"/>
        <family val="2"/>
      </rPr>
      <t xml:space="preserve"> પર્યાવરણીય અનુકુલન</t>
    </r>
    <r>
      <rPr>
        <b/>
        <sz val="11"/>
        <color theme="1"/>
        <rFont val="Times New Roman"/>
        <family val="1"/>
      </rPr>
      <t>,</t>
    </r>
    <r>
      <rPr>
        <b/>
        <sz val="11"/>
        <color theme="1"/>
        <rFont val="Shruti"/>
        <family val="2"/>
      </rPr>
      <t xml:space="preserve"> સુરક્ષીત</t>
    </r>
    <r>
      <rPr>
        <b/>
        <sz val="11"/>
        <color theme="1"/>
        <rFont val="Times New Roman"/>
        <family val="1"/>
      </rPr>
      <t>,</t>
    </r>
    <r>
      <rPr>
        <b/>
        <sz val="11"/>
        <color theme="1"/>
        <rFont val="Shruti"/>
        <family val="2"/>
      </rPr>
      <t xml:space="preserve"> સલામત અને તેની જાળવણી અંગે જાગૃતિ લાવવા શાળા સમુદાય ધ્વારા કરેલ પહેલ</t>
    </r>
    <r>
      <rPr>
        <b/>
        <sz val="11"/>
        <color theme="1"/>
        <rFont val="Times New Roman"/>
        <family val="1"/>
      </rPr>
      <t xml:space="preserve"> </t>
    </r>
  </si>
  <si>
    <t>કુદરતી અને માનવ સર્જીત આપત્તી અંગેની સમજણ</t>
  </si>
  <si>
    <t>સ્કુલ સેફટી અને તેની મોકડ્રીલ</t>
  </si>
  <si>
    <t>શાળાની નિભાવ અને જાળવણી અંગેની સમજણ</t>
  </si>
  <si>
    <t>જનસમુદાયમાં શાળા પ્રત્યે માલીકીપણાનો ભાવ જાગૃત કરવા અંગેની સમજ</t>
  </si>
  <si>
    <t xml:space="preserve">- </t>
  </si>
  <si>
    <t>અમારી શાળાએ મેળવેલ કુલ માર્કસ</t>
  </si>
  <si>
    <t>પ્રારંભિક સર્વે</t>
  </si>
  <si>
    <t xml:space="preserve"> મધ્‍યકાલીન સર્વે  </t>
  </si>
  <si>
    <r>
      <t>વર્ષ અંતિત સર્વે</t>
    </r>
    <r>
      <rPr>
        <sz val="12"/>
        <color theme="1"/>
        <rFont val="Times New Roman"/>
        <family val="1"/>
      </rPr>
      <t xml:space="preserve"> </t>
    </r>
  </si>
  <si>
    <t>સારાંશ પત્ર</t>
  </si>
  <si>
    <t>અમારી શાળાનું મુલ્યાંકન</t>
  </si>
  <si>
    <t>II</t>
  </si>
  <si>
    <t>III</t>
  </si>
  <si>
    <t>IV</t>
  </si>
  <si>
    <t>ઊર્જા</t>
  </si>
  <si>
    <t>V</t>
  </si>
  <si>
    <t>વેસ્ટ (બિન ઉપયોગી ચીજો)</t>
  </si>
  <si>
    <t>VI</t>
  </si>
  <si>
    <t>શાળાનું બાંધકામ</t>
  </si>
  <si>
    <r>
      <t xml:space="preserve">શાળા ધ્વારા મેળવેલ ટકાવારી  </t>
    </r>
    <r>
      <rPr>
        <b/>
        <sz val="14"/>
        <color theme="1"/>
        <rFont val="Times New Roman"/>
        <family val="1"/>
      </rPr>
      <t>=</t>
    </r>
  </si>
  <si>
    <t xml:space="preserve">સર્વ શિક્ષા અભિયાન, ગુજરાત </t>
  </si>
  <si>
    <r>
      <t xml:space="preserve">શાળા ડાયસ કોડ </t>
    </r>
    <r>
      <rPr>
        <b/>
        <sz val="12"/>
        <color theme="1"/>
        <rFont val="Times New Roman"/>
        <family val="1"/>
      </rPr>
      <t>:</t>
    </r>
  </si>
  <si>
    <r>
      <t>શાળાની સામાન્ય માહિતી</t>
    </r>
    <r>
      <rPr>
        <b/>
        <sz val="12"/>
        <color theme="1"/>
        <rFont val="Times New Roman"/>
        <family val="1"/>
      </rPr>
      <t xml:space="preserve"> </t>
    </r>
  </si>
  <si>
    <r>
      <t xml:space="preserve">શાળાનું નામ </t>
    </r>
    <r>
      <rPr>
        <b/>
        <sz val="12"/>
        <color theme="1"/>
        <rFont val="Times New Roman"/>
        <family val="1"/>
      </rPr>
      <t>:</t>
    </r>
  </si>
  <si>
    <r>
      <t xml:space="preserve">ગામનું નામ </t>
    </r>
    <r>
      <rPr>
        <b/>
        <sz val="12"/>
        <color theme="1"/>
        <rFont val="Times New Roman"/>
        <family val="1"/>
      </rPr>
      <t>:</t>
    </r>
  </si>
  <si>
    <r>
      <t xml:space="preserve">તાલુકો </t>
    </r>
    <r>
      <rPr>
        <b/>
        <sz val="12"/>
        <color theme="1"/>
        <rFont val="Times New Roman"/>
        <family val="1"/>
      </rPr>
      <t>  :</t>
    </r>
  </si>
  <si>
    <r>
      <t>જીલ્લો</t>
    </r>
    <r>
      <rPr>
        <b/>
        <sz val="12"/>
        <color theme="1"/>
        <rFont val="Times New Roman"/>
        <family val="1"/>
      </rPr>
      <t xml:space="preserve"> :</t>
    </r>
  </si>
  <si>
    <r>
      <t>શાળાનો પ્રકાર   :  (કુમાર</t>
    </r>
    <r>
      <rPr>
        <b/>
        <sz val="12"/>
        <color theme="1"/>
        <rFont val="Times New Roman"/>
        <family val="1"/>
      </rPr>
      <t xml:space="preserve"> = </t>
    </r>
    <r>
      <rPr>
        <b/>
        <sz val="12"/>
        <color theme="1"/>
        <rFont val="Shruti"/>
        <family val="2"/>
      </rPr>
      <t>૧</t>
    </r>
    <r>
      <rPr>
        <b/>
        <sz val="12"/>
        <color theme="1"/>
        <rFont val="Times New Roman"/>
        <family val="1"/>
      </rPr>
      <t xml:space="preserve">, </t>
    </r>
    <r>
      <rPr>
        <b/>
        <sz val="12"/>
        <color theme="1"/>
        <rFont val="Shruti"/>
        <family val="2"/>
      </rPr>
      <t>કન્‍યા</t>
    </r>
    <r>
      <rPr>
        <b/>
        <sz val="12"/>
        <color theme="1"/>
        <rFont val="Times New Roman"/>
        <family val="1"/>
      </rPr>
      <t xml:space="preserve"> =</t>
    </r>
    <r>
      <rPr>
        <b/>
        <sz val="12"/>
        <color theme="1"/>
        <rFont val="Shruti"/>
        <family val="2"/>
      </rPr>
      <t>ર</t>
    </r>
    <r>
      <rPr>
        <b/>
        <sz val="12"/>
        <color theme="1"/>
        <rFont val="Times New Roman"/>
        <family val="1"/>
      </rPr>
      <t xml:space="preserve">,  </t>
    </r>
    <r>
      <rPr>
        <b/>
        <sz val="12"/>
        <color theme="1"/>
        <rFont val="Shruti"/>
        <family val="2"/>
      </rPr>
      <t xml:space="preserve">કુમાર-કન્‍યા બંન્‍ને  (મિશ્ર શાળા) </t>
    </r>
    <r>
      <rPr>
        <b/>
        <sz val="12"/>
        <color theme="1"/>
        <rFont val="Times New Roman"/>
        <family val="1"/>
      </rPr>
      <t xml:space="preserve">= </t>
    </r>
    <r>
      <rPr>
        <b/>
        <sz val="12"/>
        <color theme="1"/>
        <rFont val="Shruti"/>
        <family val="2"/>
      </rPr>
      <t>૩</t>
    </r>
    <r>
      <rPr>
        <b/>
        <sz val="12"/>
        <color theme="1"/>
        <rFont val="Times New Roman"/>
        <family val="1"/>
      </rPr>
      <t>)</t>
    </r>
  </si>
  <si>
    <r>
      <t xml:space="preserve">હેડ માસ્‍ટર, શિક્ષકો, અન્ય સ્ટાફ / સ્વયંસેવક </t>
    </r>
    <r>
      <rPr>
        <b/>
        <sz val="12"/>
        <color theme="1"/>
        <rFont val="Times New Roman"/>
        <family val="1"/>
      </rPr>
      <t>(</t>
    </r>
    <r>
      <rPr>
        <b/>
        <sz val="12"/>
        <color theme="1"/>
        <rFont val="Shruti"/>
        <family val="2"/>
      </rPr>
      <t>આંગણવાડી</t>
    </r>
    <r>
      <rPr>
        <b/>
        <sz val="12"/>
        <color theme="1"/>
        <rFont val="Times New Roman"/>
        <family val="1"/>
      </rPr>
      <t xml:space="preserve">, </t>
    </r>
    <r>
      <rPr>
        <b/>
        <sz val="12"/>
        <color theme="1"/>
        <rFont val="Shruti"/>
        <family val="2"/>
      </rPr>
      <t>બાગબગીચા</t>
    </r>
    <r>
      <rPr>
        <b/>
        <sz val="12"/>
        <color theme="1"/>
        <rFont val="Times New Roman"/>
        <family val="1"/>
      </rPr>
      <t xml:space="preserve">, </t>
    </r>
    <r>
      <rPr>
        <b/>
        <sz val="12"/>
        <color theme="1"/>
        <rFont val="Shruti"/>
        <family val="2"/>
      </rPr>
      <t xml:space="preserve">મધ્‍યાહન ભોજન માટે, સાફસફાઇ અથવા </t>
    </r>
    <r>
      <rPr>
        <b/>
        <sz val="12"/>
        <color theme="1"/>
        <rFont val="Times New Roman"/>
        <family val="1"/>
      </rPr>
      <t xml:space="preserve"> </t>
    </r>
    <r>
      <rPr>
        <b/>
        <sz val="12"/>
        <color theme="1"/>
        <rFont val="Shruti"/>
        <family val="2"/>
      </rPr>
      <t>શાળાની અન્‍ય કોઇ કામગીરી માટે</t>
    </r>
    <r>
      <rPr>
        <b/>
        <sz val="12"/>
        <color theme="1"/>
        <rFont val="Times New Roman"/>
        <family val="1"/>
      </rPr>
      <t xml:space="preserve">) </t>
    </r>
    <r>
      <rPr>
        <b/>
        <sz val="12"/>
        <color theme="1"/>
        <rFont val="Shruti"/>
        <family val="2"/>
      </rPr>
      <t xml:space="preserve">ની સંખ્યા  </t>
    </r>
  </si>
  <si>
    <r>
      <t>આંગણવાડી</t>
    </r>
    <r>
      <rPr>
        <b/>
        <sz val="15"/>
        <color theme="1"/>
        <rFont val="Times New Roman"/>
        <family val="1"/>
      </rPr>
      <t>*</t>
    </r>
  </si>
  <si>
    <r>
      <t>v</t>
    </r>
    <r>
      <rPr>
        <b/>
        <sz val="7"/>
        <color theme="1"/>
        <rFont val="Times New Roman"/>
        <family val="1"/>
      </rPr>
      <t xml:space="preserve">  </t>
    </r>
    <r>
      <rPr>
        <b/>
        <sz val="14"/>
        <color theme="1"/>
        <rFont val="Shruti"/>
        <family val="2"/>
      </rPr>
      <t>ગ્રીન અને સસ્ટેઇનેબલ</t>
    </r>
    <r>
      <rPr>
        <b/>
        <sz val="14"/>
        <color theme="1"/>
        <rFont val="Calibri"/>
        <family val="2"/>
        <scheme val="minor"/>
      </rPr>
      <t xml:space="preserve">  </t>
    </r>
    <r>
      <rPr>
        <b/>
        <sz val="14"/>
        <color theme="1"/>
        <rFont val="Shruti"/>
        <family val="2"/>
      </rPr>
      <t>શાળા</t>
    </r>
    <r>
      <rPr>
        <b/>
        <sz val="14"/>
        <color theme="1"/>
        <rFont val="Calibri"/>
        <family val="2"/>
        <scheme val="minor"/>
      </rPr>
      <t xml:space="preserve"> </t>
    </r>
    <r>
      <rPr>
        <b/>
        <sz val="14"/>
        <color theme="1"/>
        <rFont val="Shruti"/>
        <family val="2"/>
      </rPr>
      <t>સાથે સંકળાયેલ અભ્યાસક્રમ</t>
    </r>
  </si>
  <si>
    <r>
      <t>આ કોણ કરશે</t>
    </r>
    <r>
      <rPr>
        <b/>
        <sz val="12"/>
        <color theme="1"/>
        <rFont val="Times New Roman"/>
        <family val="1"/>
      </rPr>
      <t>?</t>
    </r>
  </si>
  <si>
    <r>
      <t>સર્વેની તારીખ       :</t>
    </r>
    <r>
      <rPr>
        <b/>
        <sz val="16"/>
        <color theme="1"/>
        <rFont val="Times New Roman"/>
        <family val="1"/>
      </rPr>
      <t xml:space="preserve"> </t>
    </r>
    <r>
      <rPr>
        <b/>
        <sz val="16"/>
        <color theme="1"/>
        <rFont val="Shruti"/>
        <family val="2"/>
      </rPr>
      <t xml:space="preserve">         </t>
    </r>
    <r>
      <rPr>
        <b/>
        <sz val="13"/>
        <color theme="1"/>
        <rFont val="Shruti"/>
        <family val="2"/>
      </rPr>
      <t/>
    </r>
  </si>
  <si>
    <r>
      <t xml:space="preserve">ધોરણની સંખ્‍યા </t>
    </r>
    <r>
      <rPr>
        <b/>
        <sz val="12"/>
        <color theme="1"/>
        <rFont val="Shruti"/>
        <family val="2"/>
      </rPr>
      <t xml:space="preserve">: </t>
    </r>
    <r>
      <rPr>
        <b/>
        <sz val="12"/>
        <color theme="1"/>
        <rFont val="Times New Roman"/>
        <family val="1"/>
      </rPr>
      <t xml:space="preserve">    </t>
    </r>
  </si>
  <si>
    <r>
      <t xml:space="preserve">શાળાનું સ્‍થાન </t>
    </r>
    <r>
      <rPr>
        <sz val="12"/>
        <color theme="1"/>
        <rFont val="Times New Roman"/>
        <family val="1"/>
      </rPr>
      <t xml:space="preserve">: </t>
    </r>
  </si>
  <si>
    <r>
      <t>(</t>
    </r>
    <r>
      <rPr>
        <sz val="12"/>
        <color theme="1"/>
        <rFont val="Shruti"/>
        <family val="2"/>
      </rPr>
      <t>આદિજાતિ બ્લોક = ૧</t>
    </r>
    <r>
      <rPr>
        <sz val="12"/>
        <color theme="1"/>
        <rFont val="Times New Roman"/>
        <family val="1"/>
      </rPr>
      <t xml:space="preserve">, </t>
    </r>
    <r>
      <rPr>
        <sz val="12"/>
        <color theme="1"/>
        <rFont val="Shruti"/>
        <family val="2"/>
      </rPr>
      <t>બિન આદિજાતિ બ્લોક = ૨</t>
    </r>
    <r>
      <rPr>
        <sz val="12"/>
        <color theme="1"/>
        <rFont val="Times New Roman"/>
        <family val="1"/>
      </rPr>
      <t xml:space="preserve">, </t>
    </r>
    <r>
      <rPr>
        <sz val="12"/>
        <color theme="1"/>
        <rFont val="Shruti"/>
        <family val="2"/>
      </rPr>
      <t>ખાસ અંગભૂત યોજના = ૩</t>
    </r>
    <r>
      <rPr>
        <sz val="12"/>
        <color theme="1"/>
        <rFont val="Times New Roman"/>
        <family val="1"/>
      </rPr>
      <t xml:space="preserve">)     </t>
    </r>
  </si>
  <si>
    <r>
      <t>શાળા ઈકો ક્લબ સાથે જોડાયેલ છે.?</t>
    </r>
    <r>
      <rPr>
        <sz val="12"/>
        <color theme="1"/>
        <rFont val="Times New Roman"/>
        <family val="1"/>
      </rPr>
      <t xml:space="preserve">   (</t>
    </r>
    <r>
      <rPr>
        <sz val="12"/>
        <color theme="1"/>
        <rFont val="Shruti"/>
        <family val="2"/>
      </rPr>
      <t>હા</t>
    </r>
    <r>
      <rPr>
        <sz val="12"/>
        <color theme="1"/>
        <rFont val="Times New Roman"/>
        <family val="1"/>
      </rPr>
      <t xml:space="preserve"> = </t>
    </r>
    <r>
      <rPr>
        <sz val="12"/>
        <color theme="1"/>
        <rFont val="Shruti"/>
        <family val="2"/>
      </rPr>
      <t>૧</t>
    </r>
    <r>
      <rPr>
        <sz val="12"/>
        <color theme="1"/>
        <rFont val="Times New Roman"/>
        <family val="1"/>
      </rPr>
      <t xml:space="preserve">, </t>
    </r>
    <r>
      <rPr>
        <sz val="12"/>
        <color theme="1"/>
        <rFont val="Shruti"/>
        <family val="2"/>
      </rPr>
      <t>ના</t>
    </r>
    <r>
      <rPr>
        <sz val="12"/>
        <color theme="1"/>
        <rFont val="Times New Roman"/>
        <family val="1"/>
      </rPr>
      <t xml:space="preserve"> = </t>
    </r>
    <r>
      <rPr>
        <sz val="12"/>
        <color theme="1"/>
        <rFont val="Shruti"/>
        <family val="2"/>
      </rPr>
      <t>૦</t>
    </r>
    <r>
      <rPr>
        <sz val="12"/>
        <color theme="1"/>
        <rFont val="Times New Roman"/>
        <family val="1"/>
      </rPr>
      <t xml:space="preserve">) </t>
    </r>
  </si>
  <si>
    <t xml:space="preserve">તમામ વિદ્યાર્થીઓની સરેરાશ દૈનિક હાજરી </t>
  </si>
  <si>
    <t>બસ સ્ટેશન = ૭, આમાંથી એક પણ નહીં = ૮</t>
  </si>
  <si>
    <r>
      <rPr>
        <sz val="12"/>
        <color theme="1"/>
        <rFont val="Shruti"/>
        <family val="2"/>
      </rPr>
      <t xml:space="preserve">મુખ્ય માર્ગ (રોડ) = ૧, </t>
    </r>
    <r>
      <rPr>
        <sz val="12"/>
        <color theme="1"/>
        <rFont val="Times New Roman"/>
        <family val="1"/>
      </rPr>
      <t xml:space="preserve"> </t>
    </r>
    <r>
      <rPr>
        <sz val="12"/>
        <color theme="1"/>
        <rFont val="Shruti"/>
        <family val="2"/>
      </rPr>
      <t>હાઇવે</t>
    </r>
    <r>
      <rPr>
        <sz val="12"/>
        <color theme="1"/>
        <rFont val="Times New Roman"/>
        <family val="1"/>
      </rPr>
      <t xml:space="preserve">= </t>
    </r>
    <r>
      <rPr>
        <sz val="12"/>
        <color theme="1"/>
        <rFont val="Shruti"/>
        <family val="2"/>
      </rPr>
      <t>ર,</t>
    </r>
    <r>
      <rPr>
        <sz val="12"/>
        <color theme="1"/>
        <rFont val="Times New Roman"/>
        <family val="1"/>
      </rPr>
      <t xml:space="preserve">  </t>
    </r>
    <r>
      <rPr>
        <sz val="12"/>
        <color theme="1"/>
        <rFont val="Shruti"/>
        <family val="2"/>
      </rPr>
      <t>રેલવે સ્ટેશન = ૩,</t>
    </r>
    <r>
      <rPr>
        <sz val="12"/>
        <color theme="1"/>
        <rFont val="Times New Roman"/>
        <family val="1"/>
      </rPr>
      <t xml:space="preserve">  </t>
    </r>
    <r>
      <rPr>
        <sz val="12"/>
        <color theme="1"/>
        <rFont val="Shruti"/>
        <family val="2"/>
      </rPr>
      <t>બજાર = ૪,</t>
    </r>
    <r>
      <rPr>
        <sz val="12"/>
        <color theme="1"/>
        <rFont val="Times New Roman"/>
        <family val="1"/>
      </rPr>
      <t xml:space="preserve">  </t>
    </r>
    <r>
      <rPr>
        <sz val="12"/>
        <color theme="1"/>
        <rFont val="Shruti"/>
        <family val="2"/>
      </rPr>
      <t>ઔદ્યોગિક વિસ્‍તાર = પ,</t>
    </r>
    <r>
      <rPr>
        <sz val="12"/>
        <color theme="1"/>
        <rFont val="Times New Roman"/>
        <family val="1"/>
      </rPr>
      <t xml:space="preserve">  તળાવ =૬, </t>
    </r>
  </si>
  <si>
    <r>
      <t xml:space="preserve">શાળાનો વિસ્‍તાર </t>
    </r>
    <r>
      <rPr>
        <b/>
        <sz val="12"/>
        <color theme="1"/>
        <rFont val="Times New Roman"/>
        <family val="1"/>
      </rPr>
      <t xml:space="preserve">:   </t>
    </r>
    <r>
      <rPr>
        <b/>
        <sz val="12"/>
        <color theme="1"/>
        <rFont val="Shruti"/>
        <family val="2"/>
      </rPr>
      <t>શહેરી વિસ્‍તાર = ૧</t>
    </r>
    <r>
      <rPr>
        <b/>
        <sz val="12"/>
        <color theme="1"/>
        <rFont val="Times New Roman"/>
        <family val="1"/>
      </rPr>
      <t xml:space="preserve">, </t>
    </r>
    <r>
      <rPr>
        <b/>
        <sz val="12"/>
        <color theme="1"/>
        <rFont val="Shruti"/>
        <family val="2"/>
      </rPr>
      <t>ગ્રામીણ વિસ્‍તાર = ૨</t>
    </r>
    <r>
      <rPr>
        <b/>
        <sz val="12"/>
        <color theme="1"/>
        <rFont val="Times New Roman"/>
        <family val="1"/>
      </rPr>
      <t xml:space="preserve"> </t>
    </r>
  </si>
  <si>
    <t>શાળા કયા બ્‍લોક / યોજના અંતગર્ત આવે છે?</t>
  </si>
  <si>
    <r>
      <t xml:space="preserve"> ૧૪.૧  બાલા એલીમેન્‍ટસ ઉપલબ્‍ધ છે? </t>
    </r>
    <r>
      <rPr>
        <b/>
        <sz val="12"/>
        <color theme="1"/>
        <rFont val="Times New Roman"/>
        <family val="1"/>
      </rPr>
      <t xml:space="preserve"> (</t>
    </r>
    <r>
      <rPr>
        <b/>
        <sz val="12"/>
        <color theme="1"/>
        <rFont val="Shruti"/>
        <family val="2"/>
      </rPr>
      <t>હા</t>
    </r>
    <r>
      <rPr>
        <b/>
        <sz val="12"/>
        <color theme="1"/>
        <rFont val="Times New Roman"/>
        <family val="1"/>
      </rPr>
      <t xml:space="preserve">= </t>
    </r>
    <r>
      <rPr>
        <b/>
        <sz val="12"/>
        <color theme="1"/>
        <rFont val="Shruti"/>
        <family val="2"/>
      </rPr>
      <t>૧</t>
    </r>
    <r>
      <rPr>
        <b/>
        <sz val="12"/>
        <color theme="1"/>
        <rFont val="Times New Roman"/>
        <family val="1"/>
      </rPr>
      <t xml:space="preserve">, </t>
    </r>
    <r>
      <rPr>
        <b/>
        <sz val="12"/>
        <color theme="1"/>
        <rFont val="Shruti"/>
        <family val="2"/>
      </rPr>
      <t>ના</t>
    </r>
    <r>
      <rPr>
        <b/>
        <sz val="12"/>
        <color theme="1"/>
        <rFont val="Times New Roman"/>
        <family val="1"/>
      </rPr>
      <t xml:space="preserve"> = </t>
    </r>
    <r>
      <rPr>
        <b/>
        <sz val="12"/>
        <color theme="1"/>
        <rFont val="Shruti"/>
        <family val="2"/>
      </rPr>
      <t>૦</t>
    </r>
    <r>
      <rPr>
        <b/>
        <sz val="12"/>
        <color theme="1"/>
        <rFont val="Times New Roman"/>
        <family val="1"/>
      </rPr>
      <t>)</t>
    </r>
  </si>
  <si>
    <r>
      <t xml:space="preserve"> ૧૪</t>
    </r>
    <r>
      <rPr>
        <b/>
        <sz val="12"/>
        <color theme="1"/>
        <rFont val="Times New Roman"/>
        <family val="1"/>
      </rPr>
      <t>.</t>
    </r>
    <r>
      <rPr>
        <b/>
        <sz val="12"/>
        <color theme="1"/>
        <rFont val="Shruti"/>
        <family val="2"/>
      </rPr>
      <t>૨</t>
    </r>
    <r>
      <rPr>
        <b/>
        <sz val="12"/>
        <color theme="1"/>
        <rFont val="Times New Roman"/>
        <family val="1"/>
      </rPr>
      <t xml:space="preserve">    </t>
    </r>
    <r>
      <rPr>
        <b/>
        <sz val="12"/>
        <color theme="1"/>
        <rFont val="Shruti"/>
        <family val="2"/>
      </rPr>
      <t xml:space="preserve">જો ના, </t>
    </r>
    <r>
      <rPr>
        <b/>
        <sz val="11"/>
        <color theme="1"/>
        <rFont val="Shruti"/>
        <family val="2"/>
      </rPr>
      <t>બાલા એલીમેન્‍ટસ</t>
    </r>
    <r>
      <rPr>
        <b/>
        <sz val="12"/>
        <color theme="1"/>
        <rFont val="Times New Roman"/>
        <family val="1"/>
      </rPr>
      <t xml:space="preserve"> </t>
    </r>
    <r>
      <rPr>
        <b/>
        <sz val="12"/>
        <color theme="1"/>
        <rFont val="Shruti"/>
        <family val="2"/>
      </rPr>
      <t xml:space="preserve">ચાલુ વર્ષમાં મંજૂર થયેલ છે. </t>
    </r>
    <r>
      <rPr>
        <b/>
        <sz val="12"/>
        <color theme="1"/>
        <rFont val="Times New Roman"/>
        <family val="1"/>
      </rPr>
      <t>(</t>
    </r>
    <r>
      <rPr>
        <b/>
        <sz val="12"/>
        <color theme="1"/>
        <rFont val="Shruti"/>
        <family val="2"/>
      </rPr>
      <t>હા</t>
    </r>
    <r>
      <rPr>
        <b/>
        <sz val="12"/>
        <color theme="1"/>
        <rFont val="Times New Roman"/>
        <family val="1"/>
      </rPr>
      <t xml:space="preserve"> = </t>
    </r>
    <r>
      <rPr>
        <b/>
        <sz val="12"/>
        <color theme="1"/>
        <rFont val="Shruti"/>
        <family val="2"/>
      </rPr>
      <t>૧</t>
    </r>
    <r>
      <rPr>
        <b/>
        <sz val="12"/>
        <color theme="1"/>
        <rFont val="Times New Roman"/>
        <family val="1"/>
      </rPr>
      <t xml:space="preserve">, </t>
    </r>
    <r>
      <rPr>
        <b/>
        <sz val="12"/>
        <color theme="1"/>
        <rFont val="Shruti"/>
        <family val="2"/>
      </rPr>
      <t>ના</t>
    </r>
    <r>
      <rPr>
        <b/>
        <sz val="12"/>
        <color theme="1"/>
        <rFont val="Times New Roman"/>
        <family val="1"/>
      </rPr>
      <t xml:space="preserve"> = </t>
    </r>
    <r>
      <rPr>
        <b/>
        <sz val="12"/>
        <color theme="1"/>
        <rFont val="Shruti"/>
        <family val="2"/>
      </rPr>
      <t>૦</t>
    </r>
    <r>
      <rPr>
        <b/>
        <sz val="12"/>
        <color theme="1"/>
        <rFont val="Times New Roman"/>
        <family val="1"/>
      </rPr>
      <t>)</t>
    </r>
  </si>
  <si>
    <r>
      <t xml:space="preserve">                       </t>
    </r>
    <r>
      <rPr>
        <sz val="11.5"/>
        <color theme="1"/>
        <rFont val="Shruti"/>
        <family val="2"/>
      </rPr>
      <t xml:space="preserve">નોંધ - </t>
    </r>
    <r>
      <rPr>
        <u/>
        <sz val="11.5"/>
        <color theme="1"/>
        <rFont val="Times New Roman"/>
        <family val="1"/>
      </rPr>
      <t>*</t>
    </r>
    <r>
      <rPr>
        <u/>
        <sz val="11.5"/>
        <color theme="1"/>
        <rFont val="Shruti"/>
        <family val="2"/>
      </rPr>
      <t xml:space="preserve"> આંગણવાડી શાળા કેમ્‍પસમાં હોય તો જ સંખ્યા દર્શાવવી</t>
    </r>
    <r>
      <rPr>
        <sz val="11.5"/>
        <color theme="1"/>
        <rFont val="Times New Roman"/>
        <family val="1"/>
      </rPr>
      <t xml:space="preserve"> </t>
    </r>
  </si>
  <si>
    <r>
      <t xml:space="preserve">હવા </t>
    </r>
    <r>
      <rPr>
        <b/>
        <sz val="14"/>
        <color theme="1"/>
        <rFont val="Times New Roman"/>
        <family val="1"/>
      </rPr>
      <t>–</t>
    </r>
    <r>
      <rPr>
        <b/>
        <sz val="14"/>
        <color theme="1"/>
        <rFont val="Shruti"/>
        <family val="2"/>
      </rPr>
      <t>અમારી શાળા અને તેની આસપાસ શુદ્ધ, પ્રાકૃતિક અને સંતુલીત હવા</t>
    </r>
  </si>
  <si>
    <t xml:space="preserve"> (લીટર)</t>
  </si>
  <si>
    <t>(કુલ સંખ્યા) x ૦.૫ (લીટર) x ૬૦ (મીનીટ) x ૮ (કલાક)</t>
  </si>
  <si>
    <r>
      <t>૨.૨ અ.</t>
    </r>
    <r>
      <rPr>
        <sz val="12"/>
        <color theme="1"/>
        <rFont val="Shruti"/>
        <family val="2"/>
      </rPr>
      <t xml:space="preserve"> શાળા કમ્‍પાઉન્‍ડમાં આવેલ ગ્રીન સપાટીનું ક્ષેત્રફળ (દા.ત. લોન, ઘાસ કવર, ઝાડી) *</t>
    </r>
  </si>
  <si>
    <r>
      <t>લંબાઇ</t>
    </r>
    <r>
      <rPr>
        <b/>
        <sz val="11"/>
        <color theme="1"/>
        <rFont val="Times New Roman"/>
        <family val="1"/>
      </rPr>
      <t xml:space="preserve"> </t>
    </r>
    <r>
      <rPr>
        <b/>
        <sz val="11"/>
        <color theme="1"/>
        <rFont val="Shruti"/>
        <family val="2"/>
      </rPr>
      <t>મીટર</t>
    </r>
  </si>
  <si>
    <r>
      <t xml:space="preserve">કુલ ક્ષેત્રફળ </t>
    </r>
    <r>
      <rPr>
        <b/>
        <sz val="11"/>
        <color theme="1"/>
        <rFont val="Times New Roman"/>
        <family val="1"/>
      </rPr>
      <t>=</t>
    </r>
    <r>
      <rPr>
        <b/>
        <sz val="11"/>
        <color theme="1"/>
        <rFont val="Shruti"/>
        <family val="2"/>
      </rPr>
      <t xml:space="preserve"> (લંબાઇ </t>
    </r>
    <r>
      <rPr>
        <b/>
        <sz val="11"/>
        <color theme="1"/>
        <rFont val="Times New Roman"/>
        <family val="1"/>
      </rPr>
      <t>X</t>
    </r>
    <r>
      <rPr>
        <b/>
        <sz val="11"/>
        <color theme="1"/>
        <rFont val="Shruti"/>
        <family val="2"/>
      </rPr>
      <t xml:space="preserve">  પહોળાઇ) ચોરસ મીટર</t>
    </r>
  </si>
  <si>
    <r>
      <t xml:space="preserve">૨.૨ બ. શાળા કમ્‍પાઉન્‍ડમાં આવેલ નાના / મોટા વૃક્ષના છાયડાવાળો વિસ્‍તાર </t>
    </r>
    <r>
      <rPr>
        <sz val="15"/>
        <color theme="1"/>
        <rFont val="Times New Roman"/>
        <family val="1"/>
      </rPr>
      <t>*</t>
    </r>
  </si>
  <si>
    <t>સરેરાશ વ્યાસ મીટર</t>
  </si>
  <si>
    <t>૨.૨ ક. શાળા કમ્‍પાઉન્‍ડની બહાર ૧.૫ મીટર સુધીમાં આવેલ નાના / મોટા વૃક્ષના છાયડાવાળો વિસ્‍તાર *</t>
  </si>
  <si>
    <t>(૦.૨  x વૃક્ષની સંખ્યા x ૨૨  x  વ્યાસ  x  વ્યાસ)</t>
  </si>
  <si>
    <t xml:space="preserve"> ચો.મી.</t>
  </si>
  <si>
    <r>
      <t xml:space="preserve"> </t>
    </r>
    <r>
      <rPr>
        <sz val="11"/>
        <color theme="1"/>
        <rFont val="Shruti"/>
        <family val="2"/>
      </rPr>
      <t>કુલ ગ્રીન વિસ્‍તારની જરૂરીયાત</t>
    </r>
    <r>
      <rPr>
        <sz val="11"/>
        <color theme="1"/>
        <rFont val="Times New Roman"/>
        <family val="1"/>
      </rPr>
      <t xml:space="preserve"> </t>
    </r>
    <r>
      <rPr>
        <sz val="11"/>
        <color theme="1"/>
        <rFont val="Shruti"/>
        <family val="2"/>
      </rPr>
      <t>(૨.૩)</t>
    </r>
  </si>
  <si>
    <t>ઓક્સિજન સંતુલનના ૧૦ માર્કસ માંથી મેળવેલ માર્કસ</t>
  </si>
  <si>
    <r>
      <rPr>
        <b/>
        <sz val="11"/>
        <color theme="1"/>
        <rFont val="Times New Roman"/>
        <family val="1"/>
      </rPr>
      <t xml:space="preserve"> </t>
    </r>
    <r>
      <rPr>
        <sz val="11"/>
        <color theme="1"/>
        <rFont val="Shruti"/>
        <family val="2"/>
      </rPr>
      <t xml:space="preserve">માર્કસ </t>
    </r>
  </si>
  <si>
    <r>
      <t>નોંધ</t>
    </r>
    <r>
      <rPr>
        <sz val="12"/>
        <color theme="1"/>
        <rFont val="Shruti"/>
        <family val="2"/>
      </rPr>
      <t xml:space="preserve">- </t>
    </r>
    <r>
      <rPr>
        <sz val="16"/>
        <color theme="1"/>
        <rFont val="Times New Roman"/>
        <family val="1"/>
      </rPr>
      <t>*</t>
    </r>
    <r>
      <rPr>
        <sz val="11"/>
        <color theme="1"/>
        <rFont val="Shruti"/>
        <family val="2"/>
      </rPr>
      <t xml:space="preserve"> ૨.૨ ક ની ગણતરી વખતે હયાત પાનામાં પુરતી જગ્યા ન </t>
    </r>
    <r>
      <rPr>
        <sz val="10"/>
        <color theme="1"/>
        <rFont val="Shruti"/>
        <family val="2"/>
      </rPr>
      <t xml:space="preserve">હોય </t>
    </r>
    <r>
      <rPr>
        <sz val="11"/>
        <color theme="1"/>
        <rFont val="Shruti"/>
        <family val="2"/>
      </rPr>
      <t xml:space="preserve">તો અલગ થી પાનામાં ગણતરી કરી ફોર્મ સાથે જોડવું </t>
    </r>
  </si>
  <si>
    <r>
      <t xml:space="preserve">    </t>
    </r>
    <r>
      <rPr>
        <b/>
        <sz val="16"/>
        <color theme="1"/>
        <rFont val="Times New Roman"/>
        <family val="1"/>
      </rPr>
      <t/>
    </r>
  </si>
  <si>
    <t xml:space="preserve">** ૮.૩ (પાના નં .ર) </t>
  </si>
  <si>
    <r>
      <t xml:space="preserve">કાર્ય </t>
    </r>
    <r>
      <rPr>
        <b/>
        <sz val="14"/>
        <color theme="1"/>
        <rFont val="Times New Roman"/>
        <family val="1"/>
      </rPr>
      <t>–</t>
    </r>
    <r>
      <rPr>
        <b/>
        <sz val="14"/>
        <color theme="1"/>
        <rFont val="Shruti"/>
        <family val="2"/>
      </rPr>
      <t xml:space="preserve"> ૩    અમારી શાળામાં હવાના પ્રદૂષણની સ્‍થિતિ.</t>
    </r>
  </si>
  <si>
    <t>આસપાસની હવાની તિવ્રતાની સ્વીકાર્ય શ્રેણી (ઘન મીટર દીઠ માઇક્રો ગ્રામ)</t>
  </si>
  <si>
    <t>અમારી શાળાની આસપાસની હવાની તિવ્રતા (ઘટ્ટતા)   (ઘન મીટર દીઠ માઇક્રો ગ્રામ) *</t>
  </si>
  <si>
    <t>રેસ્પીરેબલ રજકણીય પદાર્થો           (માપ ૧૦ કરતાં ઓછું µgm (૨૪ કલાક)</t>
  </si>
  <si>
    <t xml:space="preserve"> માર્કસ (કુલ ૩.૧)</t>
  </si>
  <si>
    <t>શાળામાં હવાના પ્રદુષણની સ્‍થિતિ અંગે  ૫  માર્કસ માંથી મેળવેલ માર્કસ</t>
  </si>
  <si>
    <t>કાર્ય – ૪  હવામાં ભળેલા શ્વાસોશ્વાસની પ્રક્રિયામાં નુકશાન કરતા તરલ કણોનું પ્રમાણ ઓછુ હોય તેવા વિસ્‍તારમાંથી આવતા બાળકોના પરિવારની સંખ્યા.</t>
  </si>
  <si>
    <t xml:space="preserve"> (નિર્ધુમ ચુલાનો ઉપયોગ કરતા પરિવારોની સંખ્યા / એલપીજી/પીએનજી /સૂર્ય કુકર) x ૫</t>
  </si>
  <si>
    <t>(શાળામાં પ્રતિનિધિત્‍વ કરતા કુલ પરિવારોની સંખ્યા)</t>
  </si>
  <si>
    <t xml:space="preserve">     ૫ માર્કસ માંથી મેળવેલ માર્કસ </t>
  </si>
  <si>
    <t>કાર્ય – પ  અમારી શાળામાં મધ્યાહન ભોજન યોજના</t>
  </si>
  <si>
    <t>૫.૪  મધ્‍યાહન ભોજન શાળામાં જ બનતુ હોય તો રસોઇમાં ઉપયોગમાં લેવાતી પધ્ધતિ અને બળતણ.</t>
  </si>
  <si>
    <t>માર્કસ</t>
  </si>
  <si>
    <t>અમારી શાળામાં મધ્‍યાહન ભોજન યોજના માટે ૧૦ માર્કસ માંથી મેળવેલ માર્કસ          (કુલ ૫.૩  અથવા ૫.૪ (૫.૪ અ + ૫.૪ બ)  )</t>
  </si>
  <si>
    <r>
      <t xml:space="preserve">કાર્ય </t>
    </r>
    <r>
      <rPr>
        <b/>
        <sz val="14"/>
        <color theme="1"/>
        <rFont val="Times New Roman"/>
        <family val="1"/>
      </rPr>
      <t>–</t>
    </r>
    <r>
      <rPr>
        <b/>
        <sz val="14"/>
        <color theme="1"/>
        <rFont val="Shruti"/>
        <family val="2"/>
      </rPr>
      <t xml:space="preserve"> ૬  દરરોજ શાળામાં આવવા જવાની પરિવહન પધ્ધતિ.</t>
    </r>
  </si>
  <si>
    <t>(+)</t>
  </si>
  <si>
    <t>(-)</t>
  </si>
  <si>
    <t>***</t>
  </si>
  <si>
    <r>
      <t xml:space="preserve">કુલ સરવાળો  </t>
    </r>
    <r>
      <rPr>
        <b/>
        <sz val="12"/>
        <color theme="1"/>
        <rFont val="Times New Roman"/>
        <family val="1"/>
      </rPr>
      <t xml:space="preserve">= </t>
    </r>
    <r>
      <rPr>
        <b/>
        <sz val="12"/>
        <color theme="1"/>
        <rFont val="Shruti"/>
        <family val="2"/>
      </rPr>
      <t xml:space="preserve"> ૩૦ માર્કસ માંથી </t>
    </r>
    <r>
      <rPr>
        <b/>
        <sz val="12"/>
        <color theme="1"/>
        <rFont val="Times New Roman"/>
        <family val="1"/>
      </rPr>
      <t xml:space="preserve"> </t>
    </r>
    <r>
      <rPr>
        <b/>
        <sz val="12"/>
        <color theme="1"/>
        <rFont val="Shruti"/>
        <family val="2"/>
      </rPr>
      <t>મેળવેલ માર્કસ</t>
    </r>
  </si>
  <si>
    <r>
      <t xml:space="preserve">કાર્ય – ૭   કુદરતી </t>
    </r>
    <r>
      <rPr>
        <b/>
        <sz val="14"/>
        <color theme="1"/>
        <rFont val="Times New Roman"/>
        <family val="1"/>
      </rPr>
      <t>–</t>
    </r>
    <r>
      <rPr>
        <b/>
        <sz val="14"/>
        <color theme="1"/>
        <rFont val="Shruti"/>
        <family val="2"/>
      </rPr>
      <t xml:space="preserve"> પુરતી હવા ઉજાસવાળુ શાળાનું મકાન.</t>
    </r>
  </si>
  <si>
    <t xml:space="preserve"> માર્કસ</t>
  </si>
  <si>
    <r>
      <rPr>
        <b/>
        <u/>
        <sz val="11"/>
        <color theme="1"/>
        <rFont val="Shruti"/>
        <family val="2"/>
      </rPr>
      <t xml:space="preserve">પુરતી હવાની અવરજવર વાળા રૂમની સંખ્યા (કુલ ૭.૧) </t>
    </r>
    <r>
      <rPr>
        <u/>
        <sz val="11"/>
        <color theme="1"/>
        <rFont val="Times New Roman"/>
        <family val="1"/>
      </rPr>
      <t xml:space="preserve">x </t>
    </r>
    <r>
      <rPr>
        <b/>
        <u/>
        <sz val="11"/>
        <color theme="1"/>
        <rFont val="Shruti"/>
        <family val="2"/>
      </rPr>
      <t>૩૦</t>
    </r>
    <r>
      <rPr>
        <u/>
        <sz val="12"/>
        <color theme="1"/>
        <rFont val="Times New Roman"/>
        <family val="1"/>
      </rPr>
      <t xml:space="preserve">               </t>
    </r>
  </si>
  <si>
    <t xml:space="preserve"> = </t>
  </si>
  <si>
    <t xml:space="preserve">કાર્ય – ૮  શાળા અને તેની આસપાસના વિસ્‍તારમાં હવાની ગુણવત્તા સુધરે તે માટે                શાળા સમુદાય દ્વારા કરેલ પહેલ </t>
  </si>
  <si>
    <t xml:space="preserve">        શાળા અને તેની આસપાસની હવાની ગુણવત્તા સુધરે તે માટે શાળા દ્વારા કરવામાં આવેલ પહેલની જાણકારી માટે હવા મૂલ્યાંકન ટીમ, ઇન્‍ચાર્જ શિક્ષક, હેડ માસ્‍ટર અને એસ.એમ.સી.ના સભ્‍યો સાથે ચર્ચા કરીને નીચેની માહિતી ભરવી. </t>
  </si>
  <si>
    <r>
      <t>નોંધ -</t>
    </r>
    <r>
      <rPr>
        <sz val="12"/>
        <color theme="1"/>
        <rFont val="Shruti"/>
        <family val="2"/>
      </rPr>
      <t xml:space="preserve"> </t>
    </r>
    <r>
      <rPr>
        <b/>
        <sz val="11"/>
        <color theme="1"/>
        <rFont val="Shruti"/>
        <family val="2"/>
      </rPr>
      <t xml:space="preserve">શાળા દ્વારા કરવામાં આવેલ પહેલ અંગેની વિગતવાર અહેવાલ / માહિતી ફોટોગ્રાફસ સાથે ઓડીટ ફોર્મ            જોડે સામેલ કરવું. </t>
    </r>
  </si>
  <si>
    <r>
      <t xml:space="preserve">II. </t>
    </r>
    <r>
      <rPr>
        <b/>
        <sz val="13"/>
        <color theme="1"/>
        <rFont val="Shruti"/>
        <family val="2"/>
      </rPr>
      <t>પાણી : અમારી શાળામાં પાણીનો સ્‍ત્રોત, ગુણવત્તા, વપરાશ, સ્‍વચ્‍છતા અને સંચય</t>
    </r>
  </si>
  <si>
    <r>
      <t xml:space="preserve">ઇન-ચાર્જ શિક્ષકનું નામ             </t>
    </r>
    <r>
      <rPr>
        <b/>
        <sz val="10"/>
        <color theme="1"/>
        <rFont val="Times New Roman"/>
        <family val="1"/>
      </rPr>
      <t>:</t>
    </r>
  </si>
  <si>
    <t>પાણીનો વપરાશ (લિટર / દિવસ)</t>
  </si>
  <si>
    <t>મધ્‍યાહન ભોજનના રસોડા માટે  (રસોઇ, સફાઈ અને વાસણો ધોવા)</t>
  </si>
  <si>
    <r>
      <rPr>
        <sz val="11"/>
        <color theme="1"/>
        <rFont val="Shruti"/>
        <family val="2"/>
      </rPr>
      <t xml:space="preserve"> કુલ પાણીનો વપરાશ </t>
    </r>
    <r>
      <rPr>
        <b/>
        <sz val="11"/>
        <color theme="1"/>
        <rFont val="Times New Roman"/>
        <family val="1"/>
      </rPr>
      <t>c</t>
    </r>
  </si>
  <si>
    <r>
      <rPr>
        <sz val="11"/>
        <color theme="1"/>
        <rFont val="Times New Roman"/>
        <family val="1"/>
      </rPr>
      <t xml:space="preserve"> ** </t>
    </r>
    <r>
      <rPr>
        <sz val="11"/>
        <color theme="1"/>
        <rFont val="Shruti"/>
        <family val="2"/>
      </rPr>
      <t xml:space="preserve">શાળામાં કુલ વપરાશકર્તાઓની સંખ્યા </t>
    </r>
  </si>
  <si>
    <t>દિવસ દીઠ માથાદીઠ લીટર (LPCD)</t>
  </si>
  <si>
    <r>
      <rPr>
        <b/>
        <sz val="10"/>
        <color theme="1"/>
        <rFont val="Shruti"/>
        <family val="2"/>
      </rPr>
      <t xml:space="preserve">માર્કસ </t>
    </r>
    <r>
      <rPr>
        <b/>
        <sz val="10"/>
        <color theme="1"/>
        <rFont val="Times New Roman"/>
        <family val="1"/>
      </rPr>
      <t>*</t>
    </r>
  </si>
  <si>
    <r>
      <t xml:space="preserve"> </t>
    </r>
    <r>
      <rPr>
        <u/>
        <sz val="10"/>
        <color theme="1"/>
        <rFont val="Shruti"/>
        <family val="2"/>
      </rPr>
      <t>જરૂરીયાત પ્રમાણે કાર્યરત યુરીનલની ટકાવારી</t>
    </r>
    <r>
      <rPr>
        <u/>
        <sz val="10"/>
        <color theme="1"/>
        <rFont val="Times New Roman"/>
        <family val="1"/>
      </rPr>
      <t xml:space="preserve">(j) </t>
    </r>
    <r>
      <rPr>
        <u/>
        <sz val="10"/>
        <color theme="1"/>
        <rFont val="Arial"/>
        <family val="2"/>
      </rPr>
      <t>x</t>
    </r>
    <r>
      <rPr>
        <u/>
        <sz val="10"/>
        <color theme="1"/>
        <rFont val="Times New Roman"/>
        <family val="1"/>
      </rPr>
      <t xml:space="preserve"> </t>
    </r>
    <r>
      <rPr>
        <u/>
        <sz val="10"/>
        <color theme="1"/>
        <rFont val="Shruti"/>
        <family val="2"/>
      </rPr>
      <t>૨</t>
    </r>
    <r>
      <rPr>
        <u/>
        <sz val="10"/>
        <color theme="1"/>
        <rFont val="Times New Roman"/>
        <family val="1"/>
      </rPr>
      <t>.</t>
    </r>
    <r>
      <rPr>
        <u/>
        <sz val="10"/>
        <color theme="1"/>
        <rFont val="Shruti"/>
        <family val="2"/>
      </rPr>
      <t>૫ અથવા પ</t>
    </r>
    <r>
      <rPr>
        <sz val="10"/>
        <color theme="1"/>
        <rFont val="Times New Roman"/>
        <family val="1"/>
      </rPr>
      <t xml:space="preserve"> **</t>
    </r>
  </si>
  <si>
    <t>વિદ્યાર્થીઓ + મહિલા શિક્ષકની કુલ સંખ્યા</t>
  </si>
  <si>
    <t xml:space="preserve">મેળવેલ માર્કસ  (હા = ૧ માર્કસ, ના = ૦ માર્કસ) </t>
  </si>
  <si>
    <t xml:space="preserve">જરૂરિયાત પ્રમાણે  કાર્યરત પીવાના પાણીના પોઇન્‍ટની સંખ્યાની ટકાવારી  </t>
  </si>
  <si>
    <r>
      <rPr>
        <b/>
        <sz val="10"/>
        <color theme="1"/>
        <rFont val="Shruti"/>
        <family val="2"/>
      </rPr>
      <t xml:space="preserve">માર્કસ   (૩.૬ </t>
    </r>
    <r>
      <rPr>
        <sz val="13"/>
        <color theme="1"/>
        <rFont val="Times New Roman"/>
        <family val="1"/>
      </rPr>
      <t>a</t>
    </r>
    <r>
      <rPr>
        <b/>
        <sz val="10"/>
        <color theme="1"/>
        <rFont val="Shruti"/>
        <family val="2"/>
      </rPr>
      <t>)</t>
    </r>
  </si>
  <si>
    <r>
      <t xml:space="preserve"> </t>
    </r>
    <r>
      <rPr>
        <b/>
        <sz val="9"/>
        <color theme="1"/>
        <rFont val="Shruti"/>
        <family val="2"/>
      </rPr>
      <t xml:space="preserve">માર્કસ   (૩.૬ </t>
    </r>
    <r>
      <rPr>
        <sz val="12"/>
        <color theme="1"/>
        <rFont val="Times New Roman"/>
        <family val="1"/>
      </rPr>
      <t>b</t>
    </r>
    <r>
      <rPr>
        <b/>
        <sz val="9"/>
        <color theme="1"/>
        <rFont val="Shruti"/>
        <family val="2"/>
      </rPr>
      <t>)</t>
    </r>
  </si>
  <si>
    <t>સ્‍ત્રાવ ક્ષેત્રનો પ્રકાર (કેચમેન્‍ટનો પ્રકાર)</t>
  </si>
  <si>
    <t xml:space="preserve">પેવીંગવાળો વિસ્‍તાર  (રોડ, પથ માર્ગ, સ્‍ટેજ, એમ્પફી. થીયેટર વગેરે સહિત) </t>
  </si>
  <si>
    <t>પેવીંગ ન હોય તેવો વિસ્તાર  (રમતનું મેદાન અને ગાર્ડન)</t>
  </si>
  <si>
    <t>સંગ્રહ માટે ઉપયોગી કુલ ક્ષેત્રફળ  ચો.મી.માં</t>
  </si>
  <si>
    <t xml:space="preserve">p </t>
  </si>
  <si>
    <t xml:space="preserve"> r</t>
  </si>
  <si>
    <t xml:space="preserve"> s</t>
  </si>
  <si>
    <t xml:space="preserve"> t = q x r x s</t>
  </si>
  <si>
    <t xml:space="preserve">વરસાદી પાણીનો છત દ્વારા ખરેખર સંગ્રહ (મૂલ્ય 'E'   ટેબલ ૫.૨ ) x ૧૨.૫ </t>
  </si>
  <si>
    <t>છતની ક્ષમતા  (મૂલ્ય 'A' ટેબલ ૫.૧)</t>
  </si>
  <si>
    <r>
      <rPr>
        <b/>
        <sz val="12"/>
        <color theme="1"/>
        <rFont val="Shruti"/>
        <family val="2"/>
      </rPr>
      <t>માર્કસ</t>
    </r>
    <r>
      <rPr>
        <b/>
        <sz val="12"/>
        <color theme="1"/>
        <rFont val="Times New Roman"/>
        <family val="1"/>
      </rPr>
      <t xml:space="preserve"> (</t>
    </r>
    <r>
      <rPr>
        <b/>
        <sz val="12"/>
        <color theme="1"/>
        <rFont val="Shruti"/>
        <family val="2"/>
      </rPr>
      <t>અ</t>
    </r>
    <r>
      <rPr>
        <b/>
        <sz val="12"/>
        <color theme="1"/>
        <rFont val="Times New Roman"/>
        <family val="1"/>
      </rPr>
      <t>)</t>
    </r>
  </si>
  <si>
    <t xml:space="preserve">સંગ્રહ માટેનો ખરેખર પેવીંગવાળો વિસ્‍તાર (મૂલ્ય 'F' ટેબલ ૫.૨ ) x ૫ </t>
  </si>
  <si>
    <t>સંભવિત પેવીંગ વિસ્તાર (મૂલ્ય 'B'  ટેબલ ૫.૧)</t>
  </si>
  <si>
    <r>
      <rPr>
        <b/>
        <sz val="12"/>
        <color theme="1"/>
        <rFont val="Shruti"/>
        <family val="2"/>
      </rPr>
      <t>માર્કસ</t>
    </r>
    <r>
      <rPr>
        <b/>
        <sz val="12"/>
        <color theme="1"/>
        <rFont val="Times New Roman"/>
        <family val="1"/>
      </rPr>
      <t xml:space="preserve"> (</t>
    </r>
    <r>
      <rPr>
        <b/>
        <sz val="12"/>
        <color theme="1"/>
        <rFont val="Shruti"/>
        <family val="2"/>
      </rPr>
      <t>બ</t>
    </r>
    <r>
      <rPr>
        <b/>
        <sz val="12"/>
        <color theme="1"/>
        <rFont val="Times New Roman"/>
        <family val="1"/>
      </rPr>
      <t>)</t>
    </r>
  </si>
  <si>
    <t xml:space="preserve">  સંગ્રહ માટેનો ખરેખર પેવીંગ વગરનો વિસ્તાર  (મૂલ્ય 'G' ટેબલ ૫.૨) x ૨.૫ </t>
  </si>
  <si>
    <t>સંભવિત  પેવીંગ વગરનો વિસ્તાર (મૂલ્ય 'C' ટેબલ ૫.૧ )</t>
  </si>
  <si>
    <r>
      <rPr>
        <b/>
        <sz val="12"/>
        <color theme="1"/>
        <rFont val="Shruti"/>
        <family val="2"/>
      </rPr>
      <t>માર્કસ</t>
    </r>
    <r>
      <rPr>
        <b/>
        <sz val="12"/>
        <color theme="1"/>
        <rFont val="Times New Roman"/>
        <family val="1"/>
      </rPr>
      <t xml:space="preserve"> (</t>
    </r>
    <r>
      <rPr>
        <b/>
        <sz val="12"/>
        <color theme="1"/>
        <rFont val="Shruti"/>
        <family val="2"/>
      </rPr>
      <t>ક</t>
    </r>
    <r>
      <rPr>
        <b/>
        <sz val="12"/>
        <color theme="1"/>
        <rFont val="Times New Roman"/>
        <family val="1"/>
      </rPr>
      <t>)</t>
    </r>
  </si>
  <si>
    <t>માર્કસ (અ + બ + ક)</t>
  </si>
  <si>
    <r>
      <t>કાર્ય</t>
    </r>
    <r>
      <rPr>
        <b/>
        <sz val="14"/>
        <color theme="1"/>
        <rFont val="Times New Roman"/>
        <family val="1"/>
      </rPr>
      <t>–</t>
    </r>
    <r>
      <rPr>
        <b/>
        <sz val="14"/>
        <color theme="1"/>
        <rFont val="Shruti"/>
        <family val="2"/>
      </rPr>
      <t>૬ અમારી શાળા દ્વારા ઉપયોગ કરેલ પાણીનું  રીસાઇકલ / પુન: ઉપયોગ</t>
    </r>
  </si>
  <si>
    <t>રીસાઇકલ કરેલ પાણી  (લીટર પ્રતિ દિવસ)</t>
  </si>
  <si>
    <t xml:space="preserve">ફલશ  (યુરીનલ અને ટોઇલેટ) </t>
  </si>
  <si>
    <r>
      <t xml:space="preserve">= </t>
    </r>
    <r>
      <rPr>
        <sz val="12"/>
        <color theme="1"/>
        <rFont val="Shruti"/>
        <family val="2"/>
      </rPr>
      <t xml:space="preserve"> </t>
    </r>
    <r>
      <rPr>
        <sz val="8"/>
        <color theme="1"/>
        <rFont val="Shruti"/>
        <family val="2"/>
      </rPr>
      <t xml:space="preserve">પ્રતિ દિવસ કુલ પુનઃવપરાયેલું પાણી </t>
    </r>
    <r>
      <rPr>
        <sz val="8"/>
        <color theme="1"/>
        <rFont val="Times New Roman"/>
        <family val="1"/>
      </rPr>
      <t xml:space="preserve">(B) </t>
    </r>
    <r>
      <rPr>
        <sz val="10"/>
        <color theme="1"/>
        <rFont val="Arial"/>
        <family val="2"/>
      </rPr>
      <t>x</t>
    </r>
    <r>
      <rPr>
        <sz val="8"/>
        <color theme="1"/>
        <rFont val="Arial"/>
        <family val="2"/>
      </rPr>
      <t xml:space="preserve"> </t>
    </r>
    <r>
      <rPr>
        <sz val="8"/>
        <color theme="1"/>
        <rFont val="Shruti"/>
        <family val="2"/>
      </rPr>
      <t xml:space="preserve">૧૨.૫ </t>
    </r>
    <r>
      <rPr>
        <sz val="10"/>
        <color theme="1"/>
        <rFont val="Arial"/>
        <family val="2"/>
      </rPr>
      <t>+</t>
    </r>
    <r>
      <rPr>
        <sz val="8"/>
        <color theme="1"/>
        <rFont val="Shruti"/>
        <family val="2"/>
      </rPr>
      <t xml:space="preserve"> પ્રતિ દિવસ રિસાયકલ કરેલ પાણી</t>
    </r>
    <r>
      <rPr>
        <sz val="8"/>
        <color theme="1"/>
        <rFont val="Times New Roman"/>
        <family val="1"/>
      </rPr>
      <t xml:space="preserve">(C)  </t>
    </r>
    <r>
      <rPr>
        <sz val="10"/>
        <color theme="1"/>
        <rFont val="Arial"/>
        <family val="2"/>
      </rPr>
      <t>x</t>
    </r>
    <r>
      <rPr>
        <sz val="8"/>
        <color theme="1"/>
        <rFont val="Times New Roman"/>
        <family val="1"/>
      </rPr>
      <t xml:space="preserve"> </t>
    </r>
    <r>
      <rPr>
        <sz val="8"/>
        <color theme="1"/>
        <rFont val="Shruti"/>
        <family val="2"/>
      </rPr>
      <t>૭.૫</t>
    </r>
  </si>
  <si>
    <r>
      <t xml:space="preserve">*  </t>
    </r>
    <r>
      <rPr>
        <sz val="10"/>
        <color rgb="FF000000"/>
        <rFont val="Shruti"/>
        <family val="2"/>
      </rPr>
      <t xml:space="preserve">શાળા દ્વારા કરવામાં આવેલ પહેલ અંગેની વિગતવાર અહેવાલ / માહિતી ફોટોગ્રાફસ સાથે ઓડીટ ફોર્મ જોડે સામેલ કરવું. </t>
    </r>
  </si>
  <si>
    <r>
      <t>કાર્ય</t>
    </r>
    <r>
      <rPr>
        <b/>
        <sz val="14"/>
        <color theme="1"/>
        <rFont val="Times New Roman"/>
        <family val="1"/>
      </rPr>
      <t>–</t>
    </r>
    <r>
      <rPr>
        <b/>
        <sz val="14"/>
        <color theme="1"/>
        <rFont val="Shruti"/>
        <family val="2"/>
      </rPr>
      <t xml:space="preserve">૭  </t>
    </r>
    <r>
      <rPr>
        <sz val="14"/>
        <color theme="1"/>
        <rFont val="Shruti"/>
        <family val="2"/>
      </rPr>
      <t>શાળા અને તેની આસપાસના વિસ્‍તારમાં આવેલ જમીનમાં હરીયાળી વિસ્તાર</t>
    </r>
    <r>
      <rPr>
        <sz val="14"/>
        <color theme="1"/>
        <rFont val="Times New Roman"/>
        <family val="1"/>
      </rPr>
      <t>,</t>
    </r>
    <r>
      <rPr>
        <sz val="14"/>
        <color theme="1"/>
        <rFont val="Shruti"/>
        <family val="2"/>
      </rPr>
      <t xml:space="preserve">               જૈવ વિવિધતા</t>
    </r>
    <r>
      <rPr>
        <sz val="14"/>
        <color theme="1"/>
        <rFont val="Times New Roman"/>
        <family val="1"/>
      </rPr>
      <t>,</t>
    </r>
    <r>
      <rPr>
        <sz val="14"/>
        <color theme="1"/>
        <rFont val="Shruti"/>
        <family val="2"/>
      </rPr>
      <t xml:space="preserve"> બાળ કેન્દ્બીય ઉપયોગ અને સંરક્ષણ અંગે જાગૃતી લાવવા શાળા             સમુદાય ધ્વારા કરેલ પહેલ.</t>
    </r>
  </si>
  <si>
    <r>
      <t>નોંધઃ</t>
    </r>
    <r>
      <rPr>
        <sz val="11"/>
        <color theme="1"/>
        <rFont val="Shruti"/>
        <family val="2"/>
      </rPr>
      <t xml:space="preserve"> * જો શાળાની જમીનના ચોક્કસ વિસ્તારમાં જમીનનું ધોવાણ થાય છે તે નકશામાં દર્શાવવું</t>
    </r>
  </si>
  <si>
    <r>
      <t>III</t>
    </r>
    <r>
      <rPr>
        <sz val="14"/>
        <color rgb="FF000000"/>
        <rFont val="Times New Roman"/>
        <family val="1"/>
      </rPr>
      <t>.</t>
    </r>
    <r>
      <rPr>
        <sz val="12"/>
        <color rgb="FF000000"/>
        <rFont val="Times New Roman"/>
        <family val="1"/>
      </rPr>
      <t xml:space="preserve"> </t>
    </r>
    <r>
      <rPr>
        <b/>
        <sz val="16"/>
        <color rgb="FF000000"/>
        <rFont val="Shruti"/>
        <family val="2"/>
      </rPr>
      <t>જમીન</t>
    </r>
    <r>
      <rPr>
        <b/>
        <sz val="12"/>
        <color rgb="FF000000"/>
        <rFont val="Shruti"/>
        <family val="2"/>
      </rPr>
      <t xml:space="preserve">- અમારી શાળામાં હરીયાળીવાળો વિસ્‍તાર, જૈવવિવિધતા, જમીનનો બાળ કેન્‍દ્રીય ઉપયોગ        અને સંરક્ષણ </t>
    </r>
  </si>
  <si>
    <r>
      <t xml:space="preserve">કાર્ય </t>
    </r>
    <r>
      <rPr>
        <b/>
        <sz val="16"/>
        <color theme="1"/>
        <rFont val="Times New Roman"/>
        <family val="1"/>
      </rPr>
      <t>–</t>
    </r>
    <r>
      <rPr>
        <b/>
        <sz val="16"/>
        <color theme="1"/>
        <rFont val="Shruti"/>
        <family val="2"/>
      </rPr>
      <t xml:space="preserve"> ર  અમારી શાળામાં હરીયાળીવાળો (ગ્રીન) વિસ્‍તાર</t>
    </r>
  </si>
  <si>
    <t xml:space="preserve"> ચો.મી. </t>
  </si>
  <si>
    <r>
      <t xml:space="preserve">શાળાની કુલ જમીનનું ક્ષેત્રફળ </t>
    </r>
    <r>
      <rPr>
        <sz val="12"/>
        <color theme="1"/>
        <rFont val="Times New Roman"/>
        <family val="1"/>
      </rPr>
      <t/>
    </r>
  </si>
  <si>
    <t>શાળાના કંમ્પાઉન્‍ડમાં આવેલ હરીયાળીવાળા (ગ્રીન) વિસ્‍તારનું</t>
  </si>
  <si>
    <t xml:space="preserve"> ક્ષેત્રફળ   =</t>
  </si>
  <si>
    <t xml:space="preserve">૦.૩૩ x  શાળાની જમીનનું કુલ ક્ષેત્રફળ (૨.૧) </t>
  </si>
  <si>
    <r>
      <t xml:space="preserve">માર્કસ </t>
    </r>
    <r>
      <rPr>
        <sz val="11"/>
        <color theme="1"/>
        <rFont val="Times New Roman"/>
        <family val="1"/>
      </rPr>
      <t>**</t>
    </r>
  </si>
  <si>
    <r>
      <t xml:space="preserve">કાર્ય </t>
    </r>
    <r>
      <rPr>
        <b/>
        <sz val="16"/>
        <color theme="1"/>
        <rFont val="Times New Roman"/>
        <family val="1"/>
      </rPr>
      <t>–</t>
    </r>
    <r>
      <rPr>
        <b/>
        <sz val="16"/>
        <color theme="1"/>
        <rFont val="Shruti"/>
        <family val="2"/>
      </rPr>
      <t xml:space="preserve"> ૩ અમારી શાળામાં વૃક્ષો દ્વારા ઘેરાયેલ જમીન </t>
    </r>
  </si>
  <si>
    <t>શાળાના કંમ્પઉન્‍ડમાં આવેલ નાના / મોટા વૃક્ષના છાયડાવાળા વિસ્‍તારનું</t>
  </si>
  <si>
    <t>કુલ ક્ષેત્રફળ   =</t>
  </si>
  <si>
    <t xml:space="preserve">શાળાની જમીનનું કુલ ક્ષેત્રફળ (૩.૧) </t>
  </si>
  <si>
    <r>
      <t xml:space="preserve">    </t>
    </r>
    <r>
      <rPr>
        <b/>
        <sz val="10"/>
        <color theme="1"/>
        <rFont val="Shruti"/>
        <family val="2"/>
      </rPr>
      <t xml:space="preserve">૦.૧૨ </t>
    </r>
    <r>
      <rPr>
        <sz val="10"/>
        <color theme="1"/>
        <rFont val="Arial"/>
        <family val="2"/>
      </rPr>
      <t>x</t>
    </r>
    <r>
      <rPr>
        <sz val="10"/>
        <color theme="1"/>
        <rFont val="Times New Roman"/>
        <family val="1"/>
      </rPr>
      <t xml:space="preserve"> </t>
    </r>
  </si>
  <si>
    <t xml:space="preserve">માર્કસ +  </t>
  </si>
  <si>
    <t xml:space="preserve"> પ્રારંભિક સર્વે કર્યા પાછી શાળામાં અને તેની  આસપાસ ૧.૫ મીટર સુધી ઉગાડેલા વૃક્ષોના માર્કસ</t>
  </si>
  <si>
    <t xml:space="preserve">કુલ માર્કસ    </t>
  </si>
  <si>
    <r>
      <t xml:space="preserve">*  </t>
    </r>
    <r>
      <rPr>
        <sz val="11"/>
        <color theme="1"/>
        <rFont val="Shruti"/>
        <family val="2"/>
      </rPr>
      <t xml:space="preserve">હવા- ૨.૨ માં આવેલ ૨.૨ અ </t>
    </r>
    <r>
      <rPr>
        <sz val="11"/>
        <color theme="1"/>
        <rFont val="Times New Roman"/>
        <family val="1"/>
      </rPr>
      <t xml:space="preserve">+ </t>
    </r>
    <r>
      <rPr>
        <sz val="11"/>
        <color theme="1"/>
        <rFont val="Shruti"/>
        <family val="2"/>
      </rPr>
      <t xml:space="preserve">૨.૨ બ માંથી લેવું. – (પાના નં ૪) </t>
    </r>
  </si>
  <si>
    <r>
      <t>**</t>
    </r>
    <r>
      <rPr>
        <sz val="11"/>
        <color theme="1"/>
        <rFont val="Shruti"/>
        <family val="2"/>
      </rPr>
      <t xml:space="preserve"> ૧૦ માર્કથી વધારે માર્કસ આવે તો મહત્તમ ૧૦ માર્કસ લેવા  </t>
    </r>
  </si>
  <si>
    <r>
      <t>***</t>
    </r>
    <r>
      <rPr>
        <sz val="11"/>
        <color theme="1"/>
        <rFont val="Shruti"/>
        <family val="2"/>
      </rPr>
      <t xml:space="preserve"> હવા-૨.૨ બ માંથી લેવું (પાના નં.૪) </t>
    </r>
  </si>
  <si>
    <r>
      <t xml:space="preserve">કાર્ય </t>
    </r>
    <r>
      <rPr>
        <b/>
        <sz val="16"/>
        <color rgb="FF000000"/>
        <rFont val="Times New Roman"/>
        <family val="1"/>
      </rPr>
      <t>–</t>
    </r>
    <r>
      <rPr>
        <b/>
        <sz val="16"/>
        <color rgb="FF000000"/>
        <rFont val="Shruti"/>
        <family val="2"/>
      </rPr>
      <t xml:space="preserve"> ૪  અમારી શાળાની જમીનના ઉપયોગ કરવાની પધ્‍ધતિ</t>
    </r>
  </si>
  <si>
    <r>
      <rPr>
        <b/>
        <sz val="11"/>
        <color theme="1"/>
        <rFont val="Shruti"/>
        <family val="2"/>
      </rPr>
      <t>કુલ બાંધકામ વિસ્‍તાર ચો.મી.માં (૪.૧</t>
    </r>
    <r>
      <rPr>
        <b/>
        <sz val="11"/>
        <color theme="1"/>
        <rFont val="Times New Roman"/>
        <family val="1"/>
      </rPr>
      <t xml:space="preserve"> d</t>
    </r>
    <r>
      <rPr>
        <b/>
        <sz val="11"/>
        <color theme="1"/>
        <rFont val="Shruti"/>
        <family val="2"/>
      </rPr>
      <t>)</t>
    </r>
    <r>
      <rPr>
        <b/>
        <sz val="11"/>
        <color theme="1"/>
        <rFont val="Times New Roman"/>
        <family val="1"/>
      </rPr>
      <t xml:space="preserve"> </t>
    </r>
    <r>
      <rPr>
        <b/>
        <sz val="10"/>
        <color theme="1"/>
        <rFont val="Arial"/>
        <family val="2"/>
      </rPr>
      <t>x</t>
    </r>
    <r>
      <rPr>
        <b/>
        <sz val="11"/>
        <color theme="1"/>
        <rFont val="Times New Roman"/>
        <family val="1"/>
      </rPr>
      <t xml:space="preserve"> </t>
    </r>
    <r>
      <rPr>
        <b/>
        <sz val="11"/>
        <color theme="1"/>
        <rFont val="Shruti"/>
        <family val="2"/>
      </rPr>
      <t xml:space="preserve">૫ </t>
    </r>
  </si>
  <si>
    <r>
      <t xml:space="preserve"> </t>
    </r>
    <r>
      <rPr>
        <b/>
        <sz val="11"/>
        <color theme="1"/>
        <rFont val="Times New Roman"/>
        <family val="1"/>
      </rPr>
      <t>*</t>
    </r>
    <r>
      <rPr>
        <b/>
        <sz val="11"/>
        <color theme="1"/>
        <rFont val="Shruti"/>
        <family val="2"/>
      </rPr>
      <t xml:space="preserve"> વિદ્યાર્થીઓની સંખ્‍યા </t>
    </r>
    <r>
      <rPr>
        <b/>
        <sz val="11"/>
        <color theme="1"/>
        <rFont val="Times New Roman"/>
        <family val="1"/>
      </rPr>
      <t xml:space="preserve">x </t>
    </r>
    <r>
      <rPr>
        <b/>
        <sz val="11"/>
        <color theme="1"/>
        <rFont val="Shruti"/>
        <family val="2"/>
      </rPr>
      <t xml:space="preserve">૨.૨ </t>
    </r>
  </si>
  <si>
    <t xml:space="preserve"> માર્કસ **   </t>
  </si>
  <si>
    <t xml:space="preserve">માર્કસ  </t>
  </si>
  <si>
    <t xml:space="preserve">રમતના મેદાનમાંથી બાળ કેન્દ્રીત પ્રવૃતિ માટે બાળકો ધ્વારા ૩ અથવા ૩ થી વધારે કલાક ઉપયોગ </t>
  </si>
  <si>
    <t>ચો.મી *</t>
  </si>
  <si>
    <t xml:space="preserve">થતા વિસ્તારનું ક્ષેત્રફળ                                </t>
  </si>
  <si>
    <t xml:space="preserve">ચો.મી </t>
  </si>
  <si>
    <t xml:space="preserve">રમતના મેદાનનું ક્ષેત્રફળ </t>
  </si>
  <si>
    <t>ચો.મી. (૪.૩.૨)</t>
  </si>
  <si>
    <t xml:space="preserve">(૪.૧ + ૪.૨ + ૪.૩)  </t>
  </si>
  <si>
    <r>
      <t>કાર્ય</t>
    </r>
    <r>
      <rPr>
        <b/>
        <sz val="16"/>
        <color theme="1"/>
        <rFont val="Times New Roman"/>
        <family val="1"/>
      </rPr>
      <t>–</t>
    </r>
    <r>
      <rPr>
        <b/>
        <sz val="16"/>
        <color theme="1"/>
        <rFont val="Shruti"/>
        <family val="2"/>
      </rPr>
      <t>પ  અમારી શાળામાં જૈવવિવિધતા</t>
    </r>
  </si>
  <si>
    <r>
      <t>N</t>
    </r>
    <r>
      <rPr>
        <sz val="10"/>
        <color theme="1"/>
        <rFont val="Shruti"/>
        <family val="2"/>
      </rPr>
      <t>= દેશી/ E = વિદેશી</t>
    </r>
  </si>
  <si>
    <t>+ ૨.૫ બોનસ **</t>
  </si>
  <si>
    <t>*  કૉલમ ‘d’ માં એક કરતાં વધુ વિશેષતાઓ હોઈ શકે છે, જેથી તેને અલ્પવિરામ દ્વારા અલગ લખો. (દા.ત. 1, 5, 11)</t>
  </si>
  <si>
    <t>**  માર્કસ જુદી જુદી વનસ્પતિઓની જાતિઓની સંખ્યા પર આપવામાં આવે છે, (ઉદા. જેમ વધુ જાતિઓની સંખ્યા, તેમ વધુ માર્કસ) જયારે શાળામાં છોડની સંખ્યા પર નહી. બાળકો છોડની પ્રજાતિઓની ઓળખ તેમજ તેની ઉમરની જાણકારી મેળવતા હોવાથી ૨.૫ માર્કસ બોનસ આપવામાં આવે છે.</t>
  </si>
  <si>
    <r>
      <t xml:space="preserve">+ </t>
    </r>
    <r>
      <rPr>
        <sz val="12"/>
        <color rgb="FF000000"/>
        <rFont val="Shruti"/>
        <family val="2"/>
      </rPr>
      <t>૨.૫</t>
    </r>
    <r>
      <rPr>
        <sz val="12"/>
        <color rgb="FF000000"/>
        <rFont val="Times New Roman"/>
        <family val="1"/>
      </rPr>
      <t xml:space="preserve"> </t>
    </r>
    <r>
      <rPr>
        <sz val="12"/>
        <color rgb="FF000000"/>
        <rFont val="Shruti"/>
        <family val="2"/>
      </rPr>
      <t xml:space="preserve">બોનસ** </t>
    </r>
  </si>
  <si>
    <t xml:space="preserve">*  કીડી, મકોડા, મધમાખી, વગેરે જંતુઓ વધારે સંખ્યામાં જોવા મળતા હોઇ તેની સંખ્યા દર્શાવવી જરૂરી નથી. </t>
  </si>
  <si>
    <t>**  બાળકો પક્ષીઓ, પ્રાણીઓ અને જંતુઓની પ્રજાતીઓની તેમજ લુપ્ત થતી પ્રજાતિઓની ઓળખ કરતા હોવાથી ૨.૫ માર્કસ બોનસ આપવામાં આવે છે.</t>
  </si>
  <si>
    <t>કાર્ય - ૬  અમારી શાળાની જમીનનું સંરક્ષણ અને જંતુનાશક દવાઓનો ઉપયોગ</t>
  </si>
  <si>
    <r>
      <t>જમીનનો પ્રકાર :</t>
    </r>
    <r>
      <rPr>
        <sz val="11"/>
        <color theme="1"/>
        <rFont val="Times New Roman"/>
        <family val="1"/>
      </rPr>
      <t xml:space="preserve">  </t>
    </r>
    <r>
      <rPr>
        <sz val="11"/>
        <color theme="1"/>
        <rFont val="Shruti"/>
        <family val="2"/>
      </rPr>
      <t xml:space="preserve">(કાંપની રેતી = </t>
    </r>
    <r>
      <rPr>
        <sz val="11"/>
        <color theme="1"/>
        <rFont val="Times New Roman"/>
        <family val="1"/>
      </rPr>
      <t xml:space="preserve">1, </t>
    </r>
    <r>
      <rPr>
        <sz val="11"/>
        <color theme="1"/>
        <rFont val="Shruti"/>
        <family val="2"/>
      </rPr>
      <t xml:space="preserve"> કાંપની માટી</t>
    </r>
    <r>
      <rPr>
        <sz val="11"/>
        <color theme="1"/>
        <rFont val="Times New Roman"/>
        <family val="1"/>
      </rPr>
      <t xml:space="preserve"> = 2, </t>
    </r>
    <r>
      <rPr>
        <sz val="11"/>
        <color theme="1"/>
        <rFont val="Shruti"/>
        <family val="2"/>
      </rPr>
      <t>કાળી માટી=</t>
    </r>
    <r>
      <rPr>
        <sz val="11"/>
        <color theme="1"/>
        <rFont val="Times New Roman"/>
        <family val="1"/>
      </rPr>
      <t>3,                                             ખારાશ વાળી જમીન = 4, કંકર અને બોલ્ડર = 5, પથરાળ = 6)</t>
    </r>
  </si>
  <si>
    <t>પુરથી</t>
  </si>
  <si>
    <r>
      <t>જો હા</t>
    </r>
    <r>
      <rPr>
        <sz val="11"/>
        <color theme="1"/>
        <rFont val="Times New Roman"/>
        <family val="1"/>
      </rPr>
      <t xml:space="preserve">, </t>
    </r>
    <r>
      <rPr>
        <sz val="11"/>
        <color theme="1"/>
        <rFont val="Shruti"/>
        <family val="2"/>
      </rPr>
      <t>તો *</t>
    </r>
    <r>
      <rPr>
        <sz val="11"/>
        <color theme="1"/>
        <rFont val="Times New Roman"/>
        <family val="1"/>
      </rPr>
      <t xml:space="preserve">, </t>
    </r>
    <r>
      <rPr>
        <sz val="11"/>
        <color theme="1"/>
        <rFont val="Shruti"/>
        <family val="2"/>
      </rPr>
      <t xml:space="preserve"> ચક્રવાતથી                  </t>
    </r>
  </si>
  <si>
    <t>ખારાસથી</t>
  </si>
  <si>
    <t>મેળવેલ માર્કસ  (હા = 0 માર્કસ, ના =1 માર્કસ)</t>
  </si>
  <si>
    <t>મેળવેલ માર્કસ   (હા = 0 માર્કસ, ના =૬ માર્કસ)</t>
  </si>
  <si>
    <t xml:space="preserve">  ૬ x </t>
  </si>
  <si>
    <t>ઉપયોગમાં લેવાતા બાયો જંતુનાશકોની ટકાવારી</t>
  </si>
  <si>
    <t>માર્કસ (૬.૧ + ૬.૨)</t>
  </si>
  <si>
    <r>
      <t>શાળા અને તેની આસપાસના વિસ્તારમાં ઉર્જાનો વપરાશ</t>
    </r>
    <r>
      <rPr>
        <sz val="10"/>
        <color theme="1"/>
        <rFont val="Times New Roman"/>
        <family val="1"/>
      </rPr>
      <t>,</t>
    </r>
    <r>
      <rPr>
        <sz val="10"/>
        <color theme="1"/>
        <rFont val="Shruti"/>
        <family val="2"/>
      </rPr>
      <t xml:space="preserve"> ઉર્જા સ્ત્રોતોની પર્યાવરણીય સ્વભ્છતા અંગેની જાગૃતિ, ઉર્જાની બચત અને તેની પધ્ધતિઓ અંગે જાગૃતિ લાવવા શાળા સમુદાય ધ્વારા કરેલ પહેલ </t>
    </r>
  </si>
  <si>
    <r>
      <t xml:space="preserve">IV.  </t>
    </r>
    <r>
      <rPr>
        <b/>
        <sz val="16"/>
        <color theme="1"/>
        <rFont val="Shruti"/>
        <family val="2"/>
      </rPr>
      <t>ઊર્જાઃ-   શાળામાં ઉર્જાનો વપરાશ, બચત અને જાળવણી</t>
    </r>
  </si>
  <si>
    <r>
      <t xml:space="preserve">ઇન-ચાર્જ શિક્ષકનું નામ   </t>
    </r>
    <r>
      <rPr>
        <sz val="11"/>
        <color theme="1"/>
        <rFont val="Times New Roman"/>
        <family val="1"/>
      </rPr>
      <t>:</t>
    </r>
  </si>
  <si>
    <r>
      <t xml:space="preserve">એમ.ડી.એમ. સ્‍ટાફનું નામ </t>
    </r>
    <r>
      <rPr>
        <sz val="11"/>
        <color theme="1"/>
        <rFont val="Times New Roman"/>
        <family val="1"/>
      </rPr>
      <t xml:space="preserve">:   </t>
    </r>
  </si>
  <si>
    <t>(જો ઉપલબ્ધ હોય તો)</t>
  </si>
  <si>
    <t xml:space="preserve">(૩) શાળા ધોરણ-૮ સુધી હોય તો, ર વિદ્યાર્થી ધોરણ-પ માંથી, ર વિદ્યાર્થી ધોરણ-૬ માંથી અને ૨ વિદ્યાર્થી ધોરણ-૭ માંથી     અને ૪ વિદ્યાર્થી ધોરણ-૮ માંથી પસંદ કરવા. </t>
  </si>
  <si>
    <r>
      <t>(૨)</t>
    </r>
    <r>
      <rPr>
        <sz val="9"/>
        <color theme="1"/>
        <rFont val="Times New Roman"/>
        <family val="1"/>
      </rPr>
      <t xml:space="preserve">   </t>
    </r>
    <r>
      <rPr>
        <sz val="9"/>
        <color theme="1"/>
        <rFont val="Shruti"/>
        <family val="2"/>
      </rPr>
      <t>શાળા ધોરણ-૭ સુધી હોય તો</t>
    </r>
    <r>
      <rPr>
        <sz val="9"/>
        <color theme="1"/>
        <rFont val="Times New Roman"/>
        <family val="1"/>
      </rPr>
      <t xml:space="preserve">, </t>
    </r>
    <r>
      <rPr>
        <sz val="9"/>
        <color theme="1"/>
        <rFont val="Shruti"/>
        <family val="2"/>
      </rPr>
      <t xml:space="preserve">ર વિદ્યાર્થી ધોરણ-પ માંથી, ૪ વિદ્યાર્થી ધોરણ-૬ માંથી અને ૪ વિદ્યાર્થી ધોરણ-૭            માંથી પસંદ કરવા. </t>
    </r>
  </si>
  <si>
    <t>કાર્ય - ર  અમારી શાળા દ્વારા ઊર્જાનો વપરાશ – તમામ પ્રવૃતિઓ માટે</t>
  </si>
  <si>
    <t>ઊર્જાનો  વપરાશ મેગાજૂલમાં  (MJ)</t>
  </si>
  <si>
    <t>Liters</t>
  </si>
  <si>
    <t>Kg</t>
  </si>
  <si>
    <t>kwh</t>
  </si>
  <si>
    <t>કુલ ઊર્જા વપરાશ</t>
  </si>
  <si>
    <r>
      <rPr>
        <sz val="12"/>
        <color theme="1"/>
        <rFont val="Shruti"/>
        <family val="2"/>
      </rPr>
      <t>૨૫</t>
    </r>
    <r>
      <rPr>
        <sz val="12"/>
        <color theme="1"/>
        <rFont val="Times New Roman"/>
        <family val="1"/>
      </rPr>
      <t xml:space="preserve"> </t>
    </r>
    <r>
      <rPr>
        <sz val="12"/>
        <color theme="1"/>
        <rFont val="Shruti"/>
        <family val="2"/>
      </rPr>
      <t>દિવસ</t>
    </r>
  </si>
  <si>
    <r>
      <t xml:space="preserve"> </t>
    </r>
    <r>
      <rPr>
        <b/>
        <sz val="12"/>
        <color theme="1"/>
        <rFont val="Shruti"/>
        <family val="2"/>
      </rPr>
      <t>મેગાજૂલ</t>
    </r>
  </si>
  <si>
    <r>
      <t xml:space="preserve"> </t>
    </r>
    <r>
      <rPr>
        <b/>
        <sz val="12"/>
        <color theme="1"/>
        <rFont val="Shruti"/>
        <family val="2"/>
      </rPr>
      <t>વ્યક્તિ દીઠ પ્રતિ દિવસ મેગાજૂલ</t>
    </r>
  </si>
  <si>
    <t>પ્રતિ દિવસ કુલ ઊર્જા વપરાશ (૨.૨)</t>
  </si>
  <si>
    <r>
      <t xml:space="preserve">શાળામાં વપરાશ કર્તાઓની સંખ્યા </t>
    </r>
    <r>
      <rPr>
        <b/>
        <sz val="12"/>
        <color theme="1"/>
        <rFont val="Shruti"/>
        <family val="2"/>
      </rPr>
      <t>*</t>
    </r>
  </si>
  <si>
    <r>
      <t>૭</t>
    </r>
    <r>
      <rPr>
        <sz val="10"/>
        <color theme="1"/>
        <rFont val="Times New Roman"/>
        <family val="1"/>
      </rPr>
      <t>.</t>
    </r>
    <r>
      <rPr>
        <sz val="10"/>
        <color theme="1"/>
        <rFont val="Shruti"/>
        <family val="2"/>
      </rPr>
      <t>૨</t>
    </r>
    <r>
      <rPr>
        <sz val="10"/>
        <color theme="1"/>
        <rFont val="Times New Roman"/>
        <family val="1"/>
      </rPr>
      <t xml:space="preserve"> </t>
    </r>
    <r>
      <rPr>
        <sz val="10"/>
        <color theme="1"/>
        <rFont val="Arial"/>
        <family val="2"/>
      </rPr>
      <t xml:space="preserve">x </t>
    </r>
    <r>
      <rPr>
        <sz val="10"/>
        <color theme="1"/>
        <rFont val="Shruti"/>
        <family val="2"/>
      </rPr>
      <t>૩૦</t>
    </r>
    <r>
      <rPr>
        <sz val="10"/>
        <color theme="1"/>
        <rFont val="Times New Roman"/>
        <family val="1"/>
      </rPr>
      <t xml:space="preserve">                      </t>
    </r>
    <r>
      <rPr>
        <sz val="10"/>
        <color rgb="FFFFFFFF"/>
        <rFont val="Times New Roman"/>
        <family val="1"/>
      </rPr>
      <t>.</t>
    </r>
  </si>
  <si>
    <t>પ્રતિ વ્યક્તિદીઠ ઊર્જાનો વપરાશ (૨.૩)</t>
  </si>
  <si>
    <t>માર્કસ ('h' ના કુલ માર્કસ)</t>
  </si>
  <si>
    <r>
      <t xml:space="preserve">કાર્ય </t>
    </r>
    <r>
      <rPr>
        <b/>
        <sz val="16"/>
        <color theme="1"/>
        <rFont val="Times New Roman"/>
        <family val="1"/>
      </rPr>
      <t>–</t>
    </r>
    <r>
      <rPr>
        <b/>
        <sz val="16"/>
        <color theme="1"/>
        <rFont val="Shruti"/>
        <family val="2"/>
      </rPr>
      <t xml:space="preserve"> ૪  અમારી શાળામાં ઊર્જા બચતની પધ્ધતિઓ</t>
    </r>
  </si>
  <si>
    <t xml:space="preserve">             શાળામાં ઊર્જા બચતની પધ્ધતિઓ                 (જો બચત પધ્ધતિનો સંપૂર્ણ અમલ કરવામાં આવે તો જ માર્કસ આપવા)</t>
  </si>
  <si>
    <t>ક્રમ  નં.</t>
  </si>
  <si>
    <t xml:space="preserve">પ્રારંભિક સર્વે દરમ્યાન ઊર્જાનો  વપરાશ મેગાજૂલમાં
(MJ)
</t>
  </si>
  <si>
    <t>ઊર્જાની બચત મેગાજૂલમાં        (જો સંખ્યા શૂન્ય કરતાં ઓછી હોય તો ‘0’ લેવી)              (MJ)</t>
  </si>
  <si>
    <t>%</t>
  </si>
  <si>
    <t>પ્રારંભિક સર્વે દરમ્યાન ઊર્જાનો  વપરાશ મેગાજૂલમાં (MJ)</t>
  </si>
  <si>
    <t>ઊર્જાની બચત મેગાજૂલમાં        (જો સંખ્યા શૂન્ય કરતાં ઓછી હોય તો ‘0’ લેવી)    (MJ)</t>
  </si>
  <si>
    <r>
      <t xml:space="preserve">પર્યાવરણીય અને પુનઃ પ્રાપ્ય </t>
    </r>
    <r>
      <rPr>
        <sz val="14"/>
        <color theme="1"/>
        <rFont val="Shruti"/>
        <family val="2"/>
      </rPr>
      <t>ઉર્જાના વધારાની ટકાવારી</t>
    </r>
    <r>
      <rPr>
        <sz val="14"/>
        <color theme="1"/>
        <rFont val="Times New Roman"/>
        <family val="1"/>
      </rPr>
      <t>= (e ÷ c) x 100</t>
    </r>
  </si>
  <si>
    <r>
      <t>શાળા અને તેની આસપાસના વિસ્તારમાં ઉર્જાનો વપરાશ</t>
    </r>
    <r>
      <rPr>
        <sz val="14"/>
        <color theme="1"/>
        <rFont val="Times New Roman"/>
        <family val="1"/>
      </rPr>
      <t>,</t>
    </r>
    <r>
      <rPr>
        <sz val="14"/>
        <color theme="1"/>
        <rFont val="Shruti"/>
        <family val="2"/>
      </rPr>
      <t xml:space="preserve"> ઉર્જા સ્ત્રોતોની પર્યાવરણીય સ્વચ્છતા અંગેની જાગૃતિ, ઉર્જાની બચત અને તેની પધ્ધતિઓ અંગે જાગૃતિ લાવવા શાળા સમુદાય ધ્વારા કરેલ પહેલ</t>
    </r>
  </si>
  <si>
    <r>
      <t xml:space="preserve">ઇન-ચાર્જ શિક્ષકનું નામ             </t>
    </r>
    <r>
      <rPr>
        <sz val="10"/>
        <color theme="1"/>
        <rFont val="Times New Roman"/>
        <family val="1"/>
      </rPr>
      <t xml:space="preserve">: </t>
    </r>
  </si>
  <si>
    <r>
      <t>હાઉસ કીપીંગ સ્ટાફનું નામ</t>
    </r>
    <r>
      <rPr>
        <sz val="10"/>
        <color theme="1"/>
        <rFont val="Times New Roman"/>
        <family val="1"/>
      </rPr>
      <t xml:space="preserve"> (</t>
    </r>
    <r>
      <rPr>
        <sz val="10"/>
        <color theme="1"/>
        <rFont val="Shruti"/>
        <family val="2"/>
      </rPr>
      <t xml:space="preserve">જો ઉપલબ્ધ હોય તો) </t>
    </r>
    <r>
      <rPr>
        <sz val="10"/>
        <color theme="1"/>
        <rFont val="Times New Roman"/>
        <family val="1"/>
      </rPr>
      <t>:</t>
    </r>
  </si>
  <si>
    <r>
      <t>(૨)</t>
    </r>
    <r>
      <rPr>
        <sz val="9"/>
        <color theme="1"/>
        <rFont val="Times New Roman"/>
        <family val="1"/>
      </rPr>
      <t xml:space="preserve">   </t>
    </r>
    <r>
      <rPr>
        <sz val="9"/>
        <color theme="1"/>
        <rFont val="Shruti"/>
        <family val="2"/>
      </rPr>
      <t>શાળા ધોરણ-૭ સુધી હોય તો</t>
    </r>
    <r>
      <rPr>
        <sz val="9"/>
        <color theme="1"/>
        <rFont val="Times New Roman"/>
        <family val="1"/>
      </rPr>
      <t xml:space="preserve">, </t>
    </r>
    <r>
      <rPr>
        <sz val="9"/>
        <color theme="1"/>
        <rFont val="Shruti"/>
        <family val="2"/>
      </rPr>
      <t xml:space="preserve">ર વિદ્યાર્થી ધોરણ-પ માંથી, ૪ વિદ્યાર્થી ધોરણ-૬ માંથી અને ૪ વિદ્યાર્થી ધોરણ-૭          માંથી પસંદ કરવા. </t>
    </r>
  </si>
  <si>
    <t xml:space="preserve">(૩) શાળા ધોરણ-૮ સુધી હોય તો, ર વિદ્યાર્થી ધોરણ-પ માંથી, ર વિદ્યાર્થી ધોરણ-૬ માંથી અને ૨ વિદ્યાર્થી ધોરણ-૭          માંથી અને ૪ વિદ્યાર્થી ધોરણ-૮ માંથી પસંદ કરવા. </t>
  </si>
  <si>
    <t xml:space="preserve">ઇલેકટ્રોનિક અને કોમ્‍પ્‍યુટર ઉત્‍પાદન  (પ્રિન્‍ટર કાર્ટિજ, માઉસ) </t>
  </si>
  <si>
    <t xml:space="preserve">બાયોમેડિકલ બિન ઉપયોગી વસ્‍તુ       (સેનેટરી પેડ, વપરાયેલ પાટા)  </t>
  </si>
  <si>
    <t xml:space="preserve">બાગાયતી કચરો (લીલા પાંદડા, ઘાસ, શીંગો, ઝાડી, ફુલ, ફળ)  </t>
  </si>
  <si>
    <t xml:space="preserve">C =  (A+B) </t>
  </si>
  <si>
    <r>
      <t xml:space="preserve">પ્રતિદીન કુલ કચરાનું ઉત્‍પાદન ગ્રામમાં (કુલ સરવાળો </t>
    </r>
    <r>
      <rPr>
        <b/>
        <sz val="11"/>
        <color theme="1"/>
        <rFont val="Times New Roman"/>
        <family val="1"/>
      </rPr>
      <t>C</t>
    </r>
    <r>
      <rPr>
        <b/>
        <sz val="11"/>
        <color theme="1"/>
        <rFont val="Shruti"/>
        <family val="2"/>
      </rPr>
      <t xml:space="preserve">)  </t>
    </r>
  </si>
  <si>
    <r>
      <t>શાળામાં કુલ વપરાશ કર્તાઓની સંખ્યા</t>
    </r>
    <r>
      <rPr>
        <b/>
        <sz val="11"/>
        <color theme="1"/>
        <rFont val="Times New Roman"/>
        <family val="1"/>
      </rPr>
      <t>*</t>
    </r>
  </si>
  <si>
    <t xml:space="preserve">ગ્રામ </t>
  </si>
  <si>
    <t>૧૦૦ (કચરા ઉત્પાદનનો આદર્શ જથ્થો પ્રતિ દિવસ ગ્રામમાં)  x ૧પ</t>
  </si>
  <si>
    <t>માથાદિઠ કચરાનું દૈનિક ઉત્પાદન (૨.૨)</t>
  </si>
  <si>
    <r>
      <t>વેસ્ટ</t>
    </r>
    <r>
      <rPr>
        <b/>
        <sz val="20"/>
        <color theme="1"/>
        <rFont val="Shruti"/>
        <family val="2"/>
      </rPr>
      <t xml:space="preserve"> </t>
    </r>
    <r>
      <rPr>
        <b/>
        <sz val="14"/>
        <color theme="1"/>
        <rFont val="Shruti"/>
        <family val="2"/>
      </rPr>
      <t>(બિન ઉપયોગી ચીજો) -</t>
    </r>
    <r>
      <rPr>
        <b/>
        <sz val="20"/>
        <color theme="1"/>
        <rFont val="Shruti"/>
        <family val="2"/>
      </rPr>
      <t xml:space="preserve"> </t>
    </r>
    <r>
      <rPr>
        <b/>
        <sz val="14"/>
        <color theme="1"/>
        <rFont val="Shruti"/>
        <family val="2"/>
      </rPr>
      <t>શાળામાં વેસ્ટની ઉત્પતિ</t>
    </r>
    <r>
      <rPr>
        <b/>
        <sz val="14"/>
        <color theme="1"/>
        <rFont val="Times New Roman"/>
        <family val="1"/>
      </rPr>
      <t>,</t>
    </r>
    <r>
      <rPr>
        <b/>
        <sz val="14"/>
        <color theme="1"/>
        <rFont val="Shruti"/>
        <family val="2"/>
      </rPr>
      <t xml:space="preserve"> વર્ગીકરણ</t>
    </r>
    <r>
      <rPr>
        <b/>
        <sz val="14"/>
        <color theme="1"/>
        <rFont val="Times New Roman"/>
        <family val="1"/>
      </rPr>
      <t>,</t>
    </r>
    <r>
      <rPr>
        <b/>
        <sz val="14"/>
        <color theme="1"/>
        <rFont val="Shruti"/>
        <family val="2"/>
      </rPr>
      <t xml:space="preserve"> એકત્રીકરણ પુનઃ ઉપયોગ અને યોગ્ય નિકાલ</t>
    </r>
  </si>
  <si>
    <r>
      <t xml:space="preserve">કાર્ય </t>
    </r>
    <r>
      <rPr>
        <b/>
        <sz val="14"/>
        <color theme="1"/>
        <rFont val="Times New Roman"/>
        <family val="1"/>
      </rPr>
      <t>–</t>
    </r>
    <r>
      <rPr>
        <b/>
        <sz val="14"/>
        <color theme="1"/>
        <rFont val="Shruti"/>
        <family val="2"/>
      </rPr>
      <t xml:space="preserve"> ૩ અમારી શાળામાં કચરાને એકઠો કરવાની વ્‍યવસ્‍થા</t>
    </r>
  </si>
  <si>
    <r>
      <t>કચરાને અજૈવિક – (પુનઃ ઉપયોગી</t>
    </r>
    <r>
      <rPr>
        <sz val="11"/>
        <color theme="1"/>
        <rFont val="Times New Roman"/>
        <family val="1"/>
      </rPr>
      <t>,</t>
    </r>
    <r>
      <rPr>
        <sz val="11"/>
        <color theme="1"/>
        <rFont val="Shruti"/>
        <family val="2"/>
      </rPr>
      <t xml:space="preserve"> બિન ઉપયોગી</t>
    </r>
    <r>
      <rPr>
        <sz val="11"/>
        <color theme="1"/>
        <rFont val="Times New Roman"/>
        <family val="1"/>
      </rPr>
      <t>,</t>
    </r>
    <r>
      <rPr>
        <sz val="11"/>
        <color theme="1"/>
        <rFont val="Shruti"/>
        <family val="2"/>
      </rPr>
      <t xml:space="preserve"> ઝેરી) અને જૈવિક એમ વર્ગીકૃત કરી </t>
    </r>
  </si>
  <si>
    <t>સંગ્રહ કરવામાં આવે છે?   હા/ના</t>
  </si>
  <si>
    <t>પુનઃ ઉપયોગ / રિસાઇકલની ટકાવારી</t>
  </si>
  <si>
    <t xml:space="preserve">કાંપ, માટી, કાદવ                     (ન વપરાયેલ જમીન, છાપરાની ટાઇલ્‍સ, માટીના ઘડા) </t>
  </si>
  <si>
    <t xml:space="preserve">લાકડું                         (પેન્‍સિલના છોતરાં, પેન્‍સિલ, તૂટેલા બારી-બારણા, તૂટેલું ફર્નિચર, માળખાનો તૂટેલો ભંગાર) </t>
  </si>
  <si>
    <t xml:space="preserve">પ્‍લાસ્‍ટિક                          (રેપર, બેગ, બોટલ્‍સ,કપ, શીટ, ફાઇબર ગ્‍લાસ, બેકેલાઇટ, સ્‍વીચ, સીડી, પેન, રબર, થર્મોકોલ)  </t>
  </si>
  <si>
    <t xml:space="preserve">કાચ                                  (બારી-બારણાંના તૂટેલા કાચ, કપ-રકાબી, બલ્‍બ, ટયુબ લાઇટ, લેબના સાધનો) </t>
  </si>
  <si>
    <r>
      <t xml:space="preserve">ધાતુ                              (તૂટેલા બારી-બારણા, તૂટેલું ફર્નિચર, માળખાનો તૂટેલો ભંગાર, </t>
    </r>
    <r>
      <rPr>
        <sz val="11"/>
        <color theme="1"/>
        <rFont val="Times New Roman"/>
        <family val="1"/>
      </rPr>
      <t xml:space="preserve"> </t>
    </r>
    <r>
      <rPr>
        <sz val="11"/>
        <color theme="1"/>
        <rFont val="Shruti"/>
        <family val="2"/>
      </rPr>
      <t xml:space="preserve">કેબલ) </t>
    </r>
  </si>
  <si>
    <t xml:space="preserve">ઇલેકટ્રોનિક અને કોમ્‍પ્‍યુટરથી ઉત્‍પન થતો કચરો                       (પ્રિન્‍ટર કાર્ટિજ, માઉસ) </t>
  </si>
  <si>
    <t xml:space="preserve">બાયોમેડિકલ કચરો            (સેનેટરી પેડ, વપરાયેલ પાટા)   </t>
  </si>
  <si>
    <r>
      <t xml:space="preserve">પ્રતિ માસ જથ્‍થો (ગ્રામમાં) </t>
    </r>
    <r>
      <rPr>
        <b/>
        <sz val="10.75"/>
        <color theme="1"/>
        <rFont val="Times New Roman"/>
        <family val="1"/>
      </rPr>
      <t>*</t>
    </r>
    <r>
      <rPr>
        <b/>
        <sz val="10.75"/>
        <color theme="1"/>
        <rFont val="Shruti"/>
        <family val="2"/>
      </rPr>
      <t xml:space="preserve"> </t>
    </r>
  </si>
  <si>
    <t>ખોરાક  (શાકભાજીની છાલ, વધેલો ખોરાક વધેલું અનાજ)</t>
  </si>
  <si>
    <t>બાગાયતી કચરો   (બગીચામાં પાંદડા, ઘાસ, શીંગો, ઝાડી, ફૂલ, ફળ)</t>
  </si>
  <si>
    <r>
      <rPr>
        <u/>
        <sz val="11"/>
        <color theme="1"/>
        <rFont val="Shruti"/>
        <family val="2"/>
      </rPr>
      <t xml:space="preserve">(વપરાયેલ પુસ્‍તકોનો ઉપયોગ કરતાં વિદ્યાર્થીઓની સંખ્‍યા) </t>
    </r>
    <r>
      <rPr>
        <u/>
        <sz val="11"/>
        <color theme="1"/>
        <rFont val="Times New Roman"/>
        <family val="1"/>
      </rPr>
      <t xml:space="preserve">x </t>
    </r>
    <r>
      <rPr>
        <u/>
        <sz val="11"/>
        <color theme="1"/>
        <rFont val="Shruti"/>
        <family val="2"/>
      </rPr>
      <t>૫</t>
    </r>
  </si>
  <si>
    <r>
      <rPr>
        <sz val="11"/>
        <color theme="1"/>
        <rFont val="Shruti"/>
        <family val="2"/>
      </rPr>
      <t xml:space="preserve"> </t>
    </r>
    <r>
      <rPr>
        <sz val="11"/>
        <color theme="1"/>
        <rFont val="Times New Roman"/>
        <family val="1"/>
      </rPr>
      <t>*</t>
    </r>
    <r>
      <rPr>
        <sz val="11"/>
        <color theme="1"/>
        <rFont val="Shruti"/>
        <family val="2"/>
      </rPr>
      <t xml:space="preserve"> (શાળામાં કુલ વિદ્યાર્થીઓની સંખ્‍યા) </t>
    </r>
  </si>
  <si>
    <r>
      <rPr>
        <b/>
        <sz val="11"/>
        <color theme="1"/>
        <rFont val="Shruti"/>
        <family val="2"/>
      </rPr>
      <t xml:space="preserve">મેળવેલ માર્કસ </t>
    </r>
    <r>
      <rPr>
        <b/>
        <sz val="11"/>
        <color theme="1"/>
        <rFont val="Times New Roman"/>
        <family val="1"/>
      </rPr>
      <t xml:space="preserve"> </t>
    </r>
  </si>
  <si>
    <t>માસિક પુનઃ ઉપયોગ/ રીસાઇકલ જથ્થો (ગ્રામ)*</t>
  </si>
  <si>
    <r>
      <t xml:space="preserve">આચાર્યનું નામ           </t>
    </r>
    <r>
      <rPr>
        <sz val="12"/>
        <color theme="1"/>
        <rFont val="Times New Roman"/>
        <family val="1"/>
      </rPr>
      <t>:</t>
    </r>
  </si>
  <si>
    <t xml:space="preserve">(૩) શાળા ધોરણ-૮ સુધી હોય તો, ર વિદ્યાર્થી ધોરણ-પ માંથી, ર વિદ્યાર્થી ધોરણ-૬ માંથી અને ૨ વિદ્યાર્થી ધોરણ-૭         માંથી અને ૪ વિદ્યાર્થી ધોરણ-૮ માંથી પસંદ કરવા. </t>
  </si>
  <si>
    <r>
      <rPr>
        <b/>
        <sz val="12"/>
        <color theme="1"/>
        <rFont val="Shruti"/>
        <family val="2"/>
      </rPr>
      <t>૬૦</t>
    </r>
    <r>
      <rPr>
        <b/>
        <sz val="10"/>
        <color theme="1"/>
        <rFont val="Times New Roman"/>
        <family val="1"/>
      </rPr>
      <t xml:space="preserve">% </t>
    </r>
    <r>
      <rPr>
        <b/>
        <sz val="12"/>
        <color theme="1"/>
        <rFont val="Shruti"/>
        <family val="2"/>
      </rPr>
      <t xml:space="preserve">કરતા વધારે લોકલ મટીરીયલ ઉપયોગ કર્યો છે તેવા રૂમોની સંખ્યા </t>
    </r>
    <r>
      <rPr>
        <b/>
        <sz val="12"/>
        <color theme="1"/>
        <rFont val="Times New Roman"/>
        <family val="1"/>
      </rPr>
      <t>(</t>
    </r>
    <r>
      <rPr>
        <b/>
        <sz val="12"/>
        <color theme="1"/>
        <rFont val="Shruti"/>
        <family val="2"/>
      </rPr>
      <t>કુલ</t>
    </r>
    <r>
      <rPr>
        <b/>
        <sz val="12"/>
        <color theme="1"/>
        <rFont val="Times New Roman"/>
        <family val="1"/>
      </rPr>
      <t xml:space="preserve"> –L) </t>
    </r>
    <r>
      <rPr>
        <b/>
        <sz val="14"/>
        <color theme="1"/>
        <rFont val="Shruti"/>
        <family val="2"/>
      </rPr>
      <t xml:space="preserve"> </t>
    </r>
    <r>
      <rPr>
        <b/>
        <sz val="12"/>
        <color theme="1"/>
        <rFont val="Times New Roman"/>
        <family val="1"/>
      </rPr>
      <t>x</t>
    </r>
    <r>
      <rPr>
        <b/>
        <sz val="11"/>
        <color theme="1"/>
        <rFont val="Times New Roman"/>
        <family val="1"/>
      </rPr>
      <t xml:space="preserve"> </t>
    </r>
    <r>
      <rPr>
        <b/>
        <sz val="12"/>
        <color theme="1"/>
        <rFont val="Shruti"/>
        <family val="2"/>
      </rPr>
      <t>પ</t>
    </r>
  </si>
  <si>
    <r>
      <rPr>
        <b/>
        <sz val="12"/>
        <color theme="1"/>
        <rFont val="Shruti"/>
        <family val="2"/>
      </rPr>
      <t>કુલ રૂમ ની સંખ્યા</t>
    </r>
    <r>
      <rPr>
        <sz val="12"/>
        <color theme="1"/>
        <rFont val="Shruti"/>
        <family val="2"/>
      </rPr>
      <t xml:space="preserve"> </t>
    </r>
  </si>
  <si>
    <r>
      <rPr>
        <b/>
        <sz val="12"/>
        <color theme="1"/>
        <rFont val="Shruti"/>
        <family val="2"/>
      </rPr>
      <t>૭૦</t>
    </r>
    <r>
      <rPr>
        <b/>
        <sz val="10"/>
        <color theme="1"/>
        <rFont val="Times New Roman"/>
        <family val="1"/>
      </rPr>
      <t xml:space="preserve">% </t>
    </r>
    <r>
      <rPr>
        <b/>
        <sz val="12"/>
        <color theme="1"/>
        <rFont val="Shruti"/>
        <family val="2"/>
      </rPr>
      <t xml:space="preserve">કરતા વધારે લોકલ કારીગરનો ઉપયોગ કર્યો છે તેવા રૂમોની સંખ્યા </t>
    </r>
    <r>
      <rPr>
        <b/>
        <sz val="12"/>
        <color theme="1"/>
        <rFont val="Times New Roman"/>
        <family val="1"/>
      </rPr>
      <t>(</t>
    </r>
    <r>
      <rPr>
        <b/>
        <sz val="12"/>
        <color theme="1"/>
        <rFont val="Shruti"/>
        <family val="2"/>
      </rPr>
      <t>કુલ</t>
    </r>
    <r>
      <rPr>
        <b/>
        <sz val="12"/>
        <color theme="1"/>
        <rFont val="Times New Roman"/>
        <family val="1"/>
      </rPr>
      <t xml:space="preserve"> –M) x</t>
    </r>
    <r>
      <rPr>
        <b/>
        <sz val="11"/>
        <color theme="1"/>
        <rFont val="Times New Roman"/>
        <family val="1"/>
      </rPr>
      <t xml:space="preserve"> </t>
    </r>
    <r>
      <rPr>
        <b/>
        <sz val="12"/>
        <color theme="1"/>
        <rFont val="Shruti"/>
        <family val="2"/>
      </rPr>
      <t>પ</t>
    </r>
    <r>
      <rPr>
        <sz val="12"/>
        <color theme="1"/>
        <rFont val="Shruti"/>
        <family val="2"/>
      </rPr>
      <t xml:space="preserve">                    </t>
    </r>
  </si>
  <si>
    <r>
      <rPr>
        <b/>
        <sz val="12"/>
        <color theme="1"/>
        <rFont val="Shruti"/>
        <family val="2"/>
      </rPr>
      <t>% ફરીથી વાપરી શકાય તેવું મટીરીયલ (કુલ N) x ૭.૫ ÷ ૧૦૦</t>
    </r>
    <r>
      <rPr>
        <sz val="12"/>
        <color theme="1"/>
        <rFont val="Shruti"/>
        <family val="2"/>
      </rPr>
      <t xml:space="preserve">      </t>
    </r>
  </si>
  <si>
    <r>
      <t>% રિસાઇકલ કરી શકાય તેવું મટીરીયલ (કુલ O) x ૨.૫ ÷ ૧૦૦</t>
    </r>
    <r>
      <rPr>
        <sz val="12"/>
        <color theme="1"/>
        <rFont val="Shruti"/>
        <family val="2"/>
      </rPr>
      <t xml:space="preserve">      </t>
    </r>
  </si>
  <si>
    <r>
      <t>બિન ઝેરી અને બિન જોખમી મટીરીયલનો ઉપયોગ કર્યો હોય તેવા રૂમોની સંખ્યા (કુલ p) x પ</t>
    </r>
    <r>
      <rPr>
        <sz val="12"/>
        <color theme="1"/>
        <rFont val="Shruti"/>
        <family val="2"/>
      </rPr>
      <t xml:space="preserve">      </t>
    </r>
  </si>
  <si>
    <t>(૨.૨+૨.૩+૨.૪+૨.૫+૨.૬)</t>
  </si>
  <si>
    <t xml:space="preserve">ઉનાળામાં ઉષ્મીય અનુકુલ હોય તેવા વર્ગખંડોની સંખ્યા (કુલ કૉલમ E ) x ૫ </t>
  </si>
  <si>
    <r>
      <rPr>
        <b/>
        <sz val="12"/>
        <color theme="1"/>
        <rFont val="Shruti"/>
        <family val="2"/>
      </rPr>
      <t>કુલ વર્ગખંડોની સંખ્યા</t>
    </r>
    <r>
      <rPr>
        <sz val="12"/>
        <color theme="1"/>
        <rFont val="Shruti"/>
        <family val="2"/>
      </rPr>
      <t xml:space="preserve"> </t>
    </r>
  </si>
  <si>
    <t>શિયાળામાં ઉષ્મીય અનુકુલ હોય તેવા વર્ગખંડોની સંખ્યા (કુલ કૉલમ F ) x ૫</t>
  </si>
  <si>
    <t xml:space="preserve">પર્યા૫ત બેઠક વિસ્તાર હોય તેવા વર્ગખંડોની સંખ્યા (કુલ કૉલમ G ) x ૧૦ </t>
  </si>
  <si>
    <t xml:space="preserve">સંગ્રહ અને પ્રદર્શન માટે પર્યાપ્ત વિસ્તાર હોય તેવા વર્ગખંડોની સંખ્યા (કુલ કૉલમ H ) x ૫ </t>
  </si>
  <si>
    <t xml:space="preserve">તમામ બાળકો સરળતાથી પહોંચી શકતા હોય તેવા વર્ગખંડોની સંખ્યા (કુલ કૉલમ I ) x ૧૦ </t>
  </si>
  <si>
    <t xml:space="preserve">ચાર કલાક કરતાં વધારે યોગ્ય ઉપયોગ થતો હોય તેવા વર્ગખંડોની સંખ્યા (કુલ કૉલમ J ) x ૧૦ </t>
  </si>
  <si>
    <t>શાળાના મકાનની પર્યાવરણલક્ષી કાર્યદક્ષતા માટે ૪પ માર્કસમાંથી મેળવેલ માર્કસ</t>
  </si>
  <si>
    <t xml:space="preserve"> (૩.૨+૩.૩+૩.૪+૩.૫+૩.૬+૩૭)</t>
  </si>
  <si>
    <r>
      <t>માર્કસ  હા</t>
    </r>
    <r>
      <rPr>
        <b/>
        <sz val="12"/>
        <color theme="1"/>
        <rFont val="Times New Roman"/>
        <family val="1"/>
      </rPr>
      <t xml:space="preserve"> = </t>
    </r>
    <r>
      <rPr>
        <b/>
        <sz val="12"/>
        <color theme="1"/>
        <rFont val="Shruti"/>
        <family val="2"/>
      </rPr>
      <t>૧</t>
    </r>
    <r>
      <rPr>
        <b/>
        <sz val="12"/>
        <color theme="1"/>
        <rFont val="Times New Roman"/>
        <family val="1"/>
      </rPr>
      <t xml:space="preserve">. </t>
    </r>
    <r>
      <rPr>
        <b/>
        <sz val="12"/>
        <color theme="1"/>
        <rFont val="Shruti"/>
        <family val="2"/>
      </rPr>
      <t>ના</t>
    </r>
    <r>
      <rPr>
        <b/>
        <sz val="12"/>
        <color theme="1"/>
        <rFont val="Times New Roman"/>
        <family val="1"/>
      </rPr>
      <t xml:space="preserve"> = </t>
    </r>
    <r>
      <rPr>
        <b/>
        <sz val="12"/>
        <color theme="1"/>
        <rFont val="Shruti"/>
        <family val="2"/>
      </rPr>
      <t>૦</t>
    </r>
  </si>
  <si>
    <r>
      <t>બિલ્ડીંગ બ્લોક ભૂકંપથી પ્રતિરોધક છે</t>
    </r>
    <r>
      <rPr>
        <b/>
        <sz val="12"/>
        <color theme="1"/>
        <rFont val="Times New Roman"/>
        <family val="1"/>
      </rPr>
      <t>?</t>
    </r>
    <r>
      <rPr>
        <b/>
        <sz val="12"/>
        <color theme="1"/>
        <rFont val="Shruti"/>
        <family val="2"/>
      </rPr>
      <t xml:space="preserve"> *           હા = ૧. ના = ૦</t>
    </r>
  </si>
  <si>
    <t xml:space="preserve">કુલ બિલ્ડીંગ બ્લોકની સંખ્યા </t>
  </si>
  <si>
    <t xml:space="preserve">કુલ ‘હા’ માં આવેલ બિલ્ડીંગ બ્લોકની સંખ્યા    </t>
  </si>
  <si>
    <t xml:space="preserve"> x ૫</t>
  </si>
  <si>
    <r>
      <t>નોંધઃ-</t>
    </r>
    <r>
      <rPr>
        <sz val="11"/>
        <color theme="1"/>
        <rFont val="Shruti"/>
        <family val="2"/>
      </rPr>
      <t xml:space="preserve"> </t>
    </r>
    <r>
      <rPr>
        <sz val="11"/>
        <color theme="1"/>
        <rFont val="Times New Roman"/>
        <family val="1"/>
      </rPr>
      <t xml:space="preserve">* </t>
    </r>
    <r>
      <rPr>
        <sz val="11"/>
        <color theme="1"/>
        <rFont val="Shruti"/>
        <family val="2"/>
      </rPr>
      <t>સર્વ શિક્ષા અભિયાન ઇજનેર / આર્કિટેક્ટ આ આકારણી કરવામાં મદદ કરી શકે છે.</t>
    </r>
  </si>
  <si>
    <t>બ્લોકમાં અગ્નીશામક છે?   હા /  ના</t>
  </si>
  <si>
    <t>બ્લોકમાં સીડીની પહોળાઇ ૧.૫ મીટર થી વધારે છે હા /  ના , (જો બ્લોકમાં સીડી ન હોય તો હા લખવું)</t>
  </si>
  <si>
    <r>
      <t>દરેક રૂમમાં બે બારણા છે</t>
    </r>
    <r>
      <rPr>
        <b/>
        <sz val="10.5"/>
        <color theme="1"/>
        <rFont val="Times New Roman"/>
        <family val="1"/>
      </rPr>
      <t xml:space="preserve">?  હા /  ના </t>
    </r>
  </si>
  <si>
    <r>
      <t xml:space="preserve">કોલમ </t>
    </r>
    <r>
      <rPr>
        <b/>
        <sz val="10.5"/>
        <color theme="1"/>
        <rFont val="Times New Roman"/>
        <family val="1"/>
      </rPr>
      <t xml:space="preserve">a, b, c </t>
    </r>
    <r>
      <rPr>
        <b/>
        <sz val="10.5"/>
        <color theme="1"/>
        <rFont val="Shruti"/>
        <family val="2"/>
      </rPr>
      <t>પૈકી ત્રણેય કોલમમાં હા હોય તો હા લખવું</t>
    </r>
  </si>
  <si>
    <t xml:space="preserve"> x ૨</t>
  </si>
  <si>
    <t>શાળાનું મકાન - સુરક્ષિત અને સલામત માટે ૧૦ માર્કસ માથી મેળવેલ માર્કસ</t>
  </si>
  <si>
    <t xml:space="preserve"> (૪.૧+૪.૨+૪.૩)</t>
  </si>
  <si>
    <t>મેળવેલ માર્કસ   હા = ૧  ના = ૦</t>
  </si>
  <si>
    <r>
      <t>મકાન બાંધવામાં સ્થાનિક મટીરીયલ</t>
    </r>
    <r>
      <rPr>
        <sz val="11"/>
        <color theme="1"/>
        <rFont val="Times New Roman"/>
        <family val="1"/>
      </rPr>
      <t>,</t>
    </r>
    <r>
      <rPr>
        <sz val="11"/>
        <color theme="1"/>
        <rFont val="Shruti"/>
        <family val="2"/>
      </rPr>
      <t xml:space="preserve"> ગ્રીન મટીરીયલ</t>
    </r>
    <r>
      <rPr>
        <sz val="11"/>
        <color theme="1"/>
        <rFont val="Times New Roman"/>
        <family val="1"/>
      </rPr>
      <t>,</t>
    </r>
    <r>
      <rPr>
        <sz val="11"/>
        <color theme="1"/>
        <rFont val="Shruti"/>
        <family val="2"/>
      </rPr>
      <t xml:space="preserve"> કારીગરોનો વ્યાપ વધારવા માટે જાગૃતી</t>
    </r>
  </si>
  <si>
    <t>અમારી શાળા દ્વારા મેળવેલ માર્કસ ( કુલ  I+II+III+IV+V+VI)  x  ૧૦૦</t>
  </si>
  <si>
    <t xml:space="preserve">મેળવેલ ટકાવારી </t>
  </si>
  <si>
    <t>ફ્લોરિંગનો પ્રકાર</t>
  </si>
  <si>
    <t>ચણતર નો મોર્ટાર</t>
  </si>
  <si>
    <t>રૂમ નંબર</t>
  </si>
  <si>
    <t>રૂમમાં ૭૦% કરતા વધારે લોકલ કારીગરનો ઉપયોગ થયેલ છે. હા=૧,  ના=૦</t>
  </si>
  <si>
    <r>
      <t>રૂમમાં ૬૦% કરતા વધારે મટીરીયલ લોકલ વપરાય છે.   હા</t>
    </r>
    <r>
      <rPr>
        <b/>
        <sz val="8"/>
        <color theme="1"/>
        <rFont val="Times New Roman"/>
        <family val="1"/>
      </rPr>
      <t>=</t>
    </r>
    <r>
      <rPr>
        <b/>
        <sz val="8"/>
        <color theme="1"/>
        <rFont val="Shruti"/>
        <family val="2"/>
      </rPr>
      <t>૧</t>
    </r>
    <r>
      <rPr>
        <b/>
        <sz val="8"/>
        <color theme="1"/>
        <rFont val="Times New Roman"/>
        <family val="1"/>
      </rPr>
      <t>,</t>
    </r>
    <r>
      <rPr>
        <b/>
        <sz val="8"/>
        <color theme="1"/>
        <rFont val="Shruti"/>
        <family val="2"/>
      </rPr>
      <t xml:space="preserve">  ના</t>
    </r>
    <r>
      <rPr>
        <b/>
        <sz val="8"/>
        <color theme="1"/>
        <rFont val="Times New Roman"/>
        <family val="1"/>
      </rPr>
      <t>=</t>
    </r>
    <r>
      <rPr>
        <b/>
        <sz val="8"/>
        <color theme="1"/>
        <rFont val="Shruti"/>
        <family val="2"/>
      </rPr>
      <t>૦</t>
    </r>
  </si>
  <si>
    <t>બિનઝેરી અથવા બિન જોખમી હોય તેવા મટીરીયલનો ઉપયોગ કર્યો છે હા=૧,  ના=૦</t>
  </si>
  <si>
    <r>
      <t xml:space="preserve">Col. F  :  </t>
    </r>
    <r>
      <rPr>
        <sz val="9"/>
        <color theme="1"/>
        <rFont val="Shruti"/>
        <family val="2"/>
      </rPr>
      <t xml:space="preserve">સારું = </t>
    </r>
    <r>
      <rPr>
        <sz val="9"/>
        <color theme="1"/>
        <rFont val="Times New Roman"/>
        <family val="1"/>
      </rPr>
      <t xml:space="preserve">1, </t>
    </r>
    <r>
      <rPr>
        <sz val="9"/>
        <color theme="1"/>
        <rFont val="Shruti"/>
        <family val="2"/>
      </rPr>
      <t xml:space="preserve">માઇનોર સમારકામ = </t>
    </r>
    <r>
      <rPr>
        <sz val="9"/>
        <color theme="1"/>
        <rFont val="Times New Roman"/>
        <family val="1"/>
      </rPr>
      <t xml:space="preserve">2, </t>
    </r>
    <r>
      <rPr>
        <sz val="9"/>
        <color theme="1"/>
        <rFont val="Shruti"/>
        <family val="2"/>
      </rPr>
      <t xml:space="preserve">મેજર રિપેર = </t>
    </r>
    <r>
      <rPr>
        <sz val="9"/>
        <color theme="1"/>
        <rFont val="Times New Roman"/>
        <family val="1"/>
      </rPr>
      <t xml:space="preserve">3, </t>
    </r>
    <r>
      <rPr>
        <sz val="9"/>
        <color theme="1"/>
        <rFont val="Shruti"/>
        <family val="2"/>
      </rPr>
      <t>જર્જરીત</t>
    </r>
    <r>
      <rPr>
        <sz val="9"/>
        <color theme="1"/>
        <rFont val="Times New Roman"/>
        <family val="1"/>
      </rPr>
      <t xml:space="preserve"> </t>
    </r>
    <r>
      <rPr>
        <sz val="9"/>
        <color theme="1"/>
        <rFont val="Shruti"/>
        <family val="2"/>
      </rPr>
      <t>= ૪</t>
    </r>
    <r>
      <rPr>
        <sz val="9"/>
        <color theme="1"/>
        <rFont val="Times New Roman"/>
        <family val="1"/>
      </rPr>
      <t xml:space="preserve">, </t>
    </r>
    <r>
      <rPr>
        <sz val="9"/>
        <color theme="1"/>
        <rFont val="Shruti"/>
        <family val="2"/>
      </rPr>
      <t>પ્રમાણપત્ર સાથે જર્જરીત</t>
    </r>
    <r>
      <rPr>
        <sz val="9"/>
        <color theme="1"/>
        <rFont val="Times New Roman"/>
        <family val="1"/>
      </rPr>
      <t xml:space="preserve"> </t>
    </r>
    <r>
      <rPr>
        <sz val="9"/>
        <color theme="1"/>
        <rFont val="Shruti"/>
        <family val="2"/>
      </rPr>
      <t xml:space="preserve">= </t>
    </r>
    <r>
      <rPr>
        <sz val="9"/>
        <color theme="1"/>
        <rFont val="Times New Roman"/>
        <family val="1"/>
      </rPr>
      <t xml:space="preserve">5  </t>
    </r>
    <r>
      <rPr>
        <b/>
        <sz val="9"/>
        <color theme="1"/>
        <rFont val="Times New Roman"/>
        <family val="1"/>
      </rPr>
      <t>Col. G</t>
    </r>
    <r>
      <rPr>
        <sz val="9"/>
        <color theme="1"/>
        <rFont val="Times New Roman"/>
        <family val="1"/>
      </rPr>
      <t xml:space="preserve"> </t>
    </r>
    <r>
      <rPr>
        <b/>
        <sz val="9"/>
        <color theme="1"/>
        <rFont val="Times New Roman"/>
        <family val="1"/>
      </rPr>
      <t>:</t>
    </r>
    <r>
      <rPr>
        <sz val="9"/>
        <color theme="1"/>
        <rFont val="Times New Roman"/>
        <family val="1"/>
      </rPr>
      <t xml:space="preserve">  </t>
    </r>
    <r>
      <rPr>
        <sz val="9"/>
        <color theme="1"/>
        <rFont val="Shruti"/>
        <family val="2"/>
      </rPr>
      <t>ઈંટ=</t>
    </r>
    <r>
      <rPr>
        <sz val="9"/>
        <color theme="1"/>
        <rFont val="Times New Roman"/>
        <family val="1"/>
      </rPr>
      <t xml:space="preserve">1, </t>
    </r>
    <r>
      <rPr>
        <sz val="9"/>
        <color theme="1"/>
        <rFont val="Shruti"/>
        <family val="2"/>
      </rPr>
      <t>પથ્થર=</t>
    </r>
    <r>
      <rPr>
        <sz val="9"/>
        <color theme="1"/>
        <rFont val="Times New Roman"/>
        <family val="1"/>
      </rPr>
      <t xml:space="preserve">2, C.C. </t>
    </r>
    <r>
      <rPr>
        <sz val="9"/>
        <color theme="1"/>
        <rFont val="Shruti"/>
        <family val="2"/>
      </rPr>
      <t>બ્લોક</t>
    </r>
    <r>
      <rPr>
        <sz val="9"/>
        <color theme="1"/>
        <rFont val="Times New Roman"/>
        <family val="1"/>
      </rPr>
      <t xml:space="preserve"> = 3, </t>
    </r>
    <r>
      <rPr>
        <sz val="9"/>
        <color theme="1"/>
        <rFont val="Shruti"/>
        <family val="2"/>
      </rPr>
      <t xml:space="preserve">પ્રિ-ફેબ્રિકેટેડ કોંક્રિટ= </t>
    </r>
    <r>
      <rPr>
        <sz val="9"/>
        <color theme="1"/>
        <rFont val="Times New Roman"/>
        <family val="1"/>
      </rPr>
      <t xml:space="preserve">4, </t>
    </r>
    <r>
      <rPr>
        <sz val="9"/>
        <color theme="1"/>
        <rFont val="Shruti"/>
        <family val="2"/>
      </rPr>
      <t xml:space="preserve">પ્રિ-ફેબ્રિકેટેડ </t>
    </r>
    <r>
      <rPr>
        <sz val="9"/>
        <color theme="1"/>
        <rFont val="Times New Roman"/>
        <family val="1"/>
      </rPr>
      <t xml:space="preserve">PVC </t>
    </r>
    <r>
      <rPr>
        <sz val="9"/>
        <color theme="1"/>
        <rFont val="Shruti"/>
        <family val="2"/>
      </rPr>
      <t>માળખું=</t>
    </r>
    <r>
      <rPr>
        <sz val="9"/>
        <color theme="1"/>
        <rFont val="Times New Roman"/>
        <family val="1"/>
      </rPr>
      <t xml:space="preserve">5, </t>
    </r>
    <r>
      <rPr>
        <sz val="9"/>
        <color theme="1"/>
        <rFont val="Shruti"/>
        <family val="2"/>
      </rPr>
      <t>અન્ય=</t>
    </r>
    <r>
      <rPr>
        <sz val="9"/>
        <color theme="1"/>
        <rFont val="Times New Roman"/>
        <family val="1"/>
      </rPr>
      <t xml:space="preserve">6  </t>
    </r>
    <r>
      <rPr>
        <b/>
        <sz val="9"/>
        <color theme="1"/>
        <rFont val="Times New Roman"/>
        <family val="1"/>
      </rPr>
      <t>Col. H:</t>
    </r>
    <r>
      <rPr>
        <sz val="9"/>
        <color theme="1"/>
        <rFont val="Times New Roman"/>
        <family val="1"/>
      </rPr>
      <t xml:space="preserve">  </t>
    </r>
    <r>
      <rPr>
        <sz val="9"/>
        <color theme="1"/>
        <rFont val="Shruti"/>
        <family val="2"/>
      </rPr>
      <t>આરસીસી=</t>
    </r>
    <r>
      <rPr>
        <sz val="9"/>
        <color theme="1"/>
        <rFont val="Times New Roman"/>
        <family val="1"/>
      </rPr>
      <t xml:space="preserve">1, </t>
    </r>
    <r>
      <rPr>
        <sz val="9"/>
        <color theme="1"/>
        <rFont val="Shruti"/>
        <family val="2"/>
      </rPr>
      <t xml:space="preserve">એસ્બેસ્ટોસ સિમેન્ટ શીટ </t>
    </r>
    <r>
      <rPr>
        <sz val="9"/>
        <color theme="1"/>
        <rFont val="Times New Roman"/>
        <family val="1"/>
      </rPr>
      <t>(AC)</t>
    </r>
    <r>
      <rPr>
        <b/>
        <sz val="9"/>
        <color theme="1"/>
        <rFont val="Times New Roman"/>
        <family val="1"/>
      </rPr>
      <t xml:space="preserve"> </t>
    </r>
    <r>
      <rPr>
        <sz val="9"/>
        <color theme="1"/>
        <rFont val="Shruti"/>
        <family val="2"/>
      </rPr>
      <t xml:space="preserve">સાથે સ્ટીલનું છાપરું = </t>
    </r>
    <r>
      <rPr>
        <sz val="9"/>
        <color theme="1"/>
        <rFont val="Times New Roman"/>
        <family val="1"/>
      </rPr>
      <t xml:space="preserve">2, </t>
    </r>
    <r>
      <rPr>
        <sz val="9"/>
        <color theme="1"/>
        <rFont val="Shruti"/>
        <family val="2"/>
      </rPr>
      <t>જીઆઇ શીટ સાથે સ્ટીલનું છાપરું</t>
    </r>
    <r>
      <rPr>
        <sz val="9"/>
        <color theme="1"/>
        <rFont val="Times New Roman"/>
        <family val="1"/>
      </rPr>
      <t xml:space="preserve"> </t>
    </r>
    <r>
      <rPr>
        <sz val="9"/>
        <color theme="1"/>
        <rFont val="Shruti"/>
        <family val="2"/>
      </rPr>
      <t xml:space="preserve">= </t>
    </r>
    <r>
      <rPr>
        <sz val="9"/>
        <color theme="1"/>
        <rFont val="Times New Roman"/>
        <family val="1"/>
      </rPr>
      <t xml:space="preserve">3,  </t>
    </r>
    <r>
      <rPr>
        <sz val="9"/>
        <color theme="1"/>
        <rFont val="Shruti"/>
        <family val="2"/>
      </rPr>
      <t xml:space="preserve">મેંગલોર ટાઇલ્સ સાથે સ્ટીલનું છાપરું = </t>
    </r>
    <r>
      <rPr>
        <sz val="9"/>
        <color theme="1"/>
        <rFont val="Times New Roman"/>
        <family val="1"/>
      </rPr>
      <t xml:space="preserve">4, </t>
    </r>
    <r>
      <rPr>
        <sz val="9"/>
        <color theme="1"/>
        <rFont val="Shruti"/>
        <family val="2"/>
      </rPr>
      <t xml:space="preserve">એસી શીટ સાથે લાકડાનું છાપરું = </t>
    </r>
    <r>
      <rPr>
        <sz val="9"/>
        <color theme="1"/>
        <rFont val="Times New Roman"/>
        <family val="1"/>
      </rPr>
      <t xml:space="preserve">5, </t>
    </r>
    <r>
      <rPr>
        <sz val="9"/>
        <color theme="1"/>
        <rFont val="Shruti"/>
        <family val="2"/>
      </rPr>
      <t>જીઆઇ શીટ  સાથે લાકડાનું છાપરું</t>
    </r>
    <r>
      <rPr>
        <sz val="9"/>
        <color theme="1"/>
        <rFont val="Times New Roman"/>
        <family val="1"/>
      </rPr>
      <t xml:space="preserve"> </t>
    </r>
    <r>
      <rPr>
        <sz val="9"/>
        <color theme="1"/>
        <rFont val="Shruti"/>
        <family val="2"/>
      </rPr>
      <t xml:space="preserve">= </t>
    </r>
    <r>
      <rPr>
        <sz val="9"/>
        <color theme="1"/>
        <rFont val="Times New Roman"/>
        <family val="1"/>
      </rPr>
      <t xml:space="preserve">6, </t>
    </r>
    <r>
      <rPr>
        <sz val="9"/>
        <color theme="1"/>
        <rFont val="Shruti"/>
        <family val="2"/>
      </rPr>
      <t xml:space="preserve">મેંગલોર ટાઇલ્સ સાથે લાકડાનું છાપરું = </t>
    </r>
    <r>
      <rPr>
        <sz val="9"/>
        <color theme="1"/>
        <rFont val="Times New Roman"/>
        <family val="1"/>
      </rPr>
      <t xml:space="preserve">7, </t>
    </r>
    <r>
      <rPr>
        <sz val="9"/>
        <color theme="1"/>
        <rFont val="Shruti"/>
        <family val="2"/>
      </rPr>
      <t xml:space="preserve">અન્ય = </t>
    </r>
    <r>
      <rPr>
        <sz val="9"/>
        <color theme="1"/>
        <rFont val="Times New Roman"/>
        <family val="1"/>
      </rPr>
      <t>8.</t>
    </r>
  </si>
  <si>
    <r>
      <t xml:space="preserve">Col. I </t>
    </r>
    <r>
      <rPr>
        <sz val="9"/>
        <color theme="1"/>
        <rFont val="Times New Roman"/>
        <family val="1"/>
      </rPr>
      <t xml:space="preserve"> </t>
    </r>
    <r>
      <rPr>
        <b/>
        <sz val="9"/>
        <color theme="1"/>
        <rFont val="Times New Roman"/>
        <family val="1"/>
      </rPr>
      <t>:</t>
    </r>
    <r>
      <rPr>
        <sz val="9"/>
        <color theme="1"/>
        <rFont val="Times New Roman"/>
        <family val="1"/>
      </rPr>
      <t xml:space="preserve"> </t>
    </r>
    <r>
      <rPr>
        <sz val="9"/>
        <color theme="1"/>
        <rFont val="Shruti"/>
        <family val="2"/>
      </rPr>
      <t xml:space="preserve">સિમેન્ટ કોંક્રિટ આઇપીએસ = </t>
    </r>
    <r>
      <rPr>
        <b/>
        <sz val="9"/>
        <color theme="1"/>
        <rFont val="Times New Roman"/>
        <family val="1"/>
      </rPr>
      <t xml:space="preserve">1, </t>
    </r>
    <r>
      <rPr>
        <sz val="9"/>
        <color theme="1"/>
        <rFont val="Shruti"/>
        <family val="2"/>
      </rPr>
      <t xml:space="preserve">રફ કોટા સ્‍ટોન = </t>
    </r>
    <r>
      <rPr>
        <b/>
        <sz val="9"/>
        <color theme="1"/>
        <rFont val="Times New Roman"/>
        <family val="1"/>
      </rPr>
      <t xml:space="preserve">2, </t>
    </r>
    <r>
      <rPr>
        <sz val="9"/>
        <color theme="1"/>
        <rFont val="Shruti"/>
        <family val="2"/>
      </rPr>
      <t xml:space="preserve">પોલિશ્ડ કોટા સ્‍ટોન = </t>
    </r>
    <r>
      <rPr>
        <b/>
        <sz val="9"/>
        <color theme="1"/>
        <rFont val="Times New Roman"/>
        <family val="1"/>
      </rPr>
      <t xml:space="preserve">3, </t>
    </r>
    <r>
      <rPr>
        <sz val="9"/>
        <color theme="1"/>
        <rFont val="Shruti"/>
        <family val="2"/>
      </rPr>
      <t xml:space="preserve">મોઝેઇક ટાઇલ્સ </t>
    </r>
    <r>
      <rPr>
        <b/>
        <sz val="9"/>
        <color theme="1"/>
        <rFont val="Times New Roman"/>
        <family val="1"/>
      </rPr>
      <t xml:space="preserve">= 4,  </t>
    </r>
    <r>
      <rPr>
        <sz val="9"/>
        <color theme="1"/>
        <rFont val="Shruti"/>
        <family val="2"/>
      </rPr>
      <t xml:space="preserve">સિરામિક / વેટ્રીફાઇડ </t>
    </r>
    <r>
      <rPr>
        <b/>
        <sz val="9"/>
        <color theme="1"/>
        <rFont val="Times New Roman"/>
        <family val="1"/>
      </rPr>
      <t xml:space="preserve"> </t>
    </r>
    <r>
      <rPr>
        <sz val="9"/>
        <color theme="1"/>
        <rFont val="Shruti"/>
        <family val="2"/>
      </rPr>
      <t xml:space="preserve">ટાઇલ્સ = </t>
    </r>
    <r>
      <rPr>
        <b/>
        <sz val="9"/>
        <color theme="1"/>
        <rFont val="Times New Roman"/>
        <family val="1"/>
      </rPr>
      <t xml:space="preserve">5,   </t>
    </r>
    <r>
      <rPr>
        <sz val="9"/>
        <color theme="1"/>
        <rFont val="Shruti"/>
        <family val="2"/>
      </rPr>
      <t xml:space="preserve">અન્ય = </t>
    </r>
    <r>
      <rPr>
        <b/>
        <sz val="9"/>
        <color theme="1"/>
        <rFont val="Times New Roman"/>
        <family val="1"/>
      </rPr>
      <t>6</t>
    </r>
  </si>
  <si>
    <r>
      <t xml:space="preserve">Col. J &amp; K : </t>
    </r>
    <r>
      <rPr>
        <sz val="9"/>
        <color theme="1"/>
        <rFont val="Times New Roman"/>
        <family val="1"/>
      </rPr>
      <t xml:space="preserve"> </t>
    </r>
    <r>
      <rPr>
        <sz val="9"/>
        <color theme="1"/>
        <rFont val="Shruti"/>
        <family val="2"/>
      </rPr>
      <t>સિમેન્ટ નો કોલ=</t>
    </r>
    <r>
      <rPr>
        <sz val="9"/>
        <color theme="1"/>
        <rFont val="Times New Roman"/>
        <family val="1"/>
      </rPr>
      <t xml:space="preserve">1, </t>
    </r>
    <r>
      <rPr>
        <sz val="9"/>
        <color theme="1"/>
        <rFont val="Shruti"/>
        <family val="2"/>
      </rPr>
      <t>ચૂનો મોર્ટર=</t>
    </r>
    <r>
      <rPr>
        <sz val="9"/>
        <color theme="1"/>
        <rFont val="Times New Roman"/>
        <family val="1"/>
      </rPr>
      <t xml:space="preserve">2, </t>
    </r>
    <r>
      <rPr>
        <sz val="9"/>
        <color theme="1"/>
        <rFont val="Shruti"/>
        <family val="2"/>
      </rPr>
      <t>કાદવ મોર્ટર=</t>
    </r>
    <r>
      <rPr>
        <sz val="9"/>
        <color theme="1"/>
        <rFont val="Times New Roman"/>
        <family val="1"/>
      </rPr>
      <t>3</t>
    </r>
    <r>
      <rPr>
        <sz val="9"/>
        <color theme="1"/>
        <rFont val="Shruti"/>
        <family val="2"/>
      </rPr>
      <t xml:space="preserve">,   </t>
    </r>
    <r>
      <rPr>
        <b/>
        <sz val="9"/>
        <color theme="1"/>
        <rFont val="Times New Roman"/>
        <family val="1"/>
      </rPr>
      <t xml:space="preserve">Col L : </t>
    </r>
    <r>
      <rPr>
        <sz val="9"/>
        <color theme="1"/>
        <rFont val="Shruti"/>
        <family val="2"/>
      </rPr>
      <t xml:space="preserve">શાળાની </t>
    </r>
    <r>
      <rPr>
        <b/>
        <sz val="9"/>
        <color theme="1"/>
        <rFont val="Times New Roman"/>
        <family val="1"/>
      </rPr>
      <t xml:space="preserve">30 </t>
    </r>
    <r>
      <rPr>
        <sz val="9"/>
        <color theme="1"/>
        <rFont val="Shruti"/>
        <family val="2"/>
      </rPr>
      <t xml:space="preserve">કિ.મી.ના અંતરમાં બિલ્ડીંગ સામગ્રીનૂં ઉત્પાદન કરવામાં આવે છે? ઓરડાઓ/વરંડાઓ માટે સરેરાશ </t>
    </r>
    <r>
      <rPr>
        <b/>
        <sz val="9"/>
        <color theme="1"/>
        <rFont val="Times New Roman"/>
        <family val="1"/>
      </rPr>
      <t>%</t>
    </r>
    <r>
      <rPr>
        <sz val="9"/>
        <color theme="1"/>
        <rFont val="Times New Roman"/>
        <family val="1"/>
      </rPr>
      <t xml:space="preserve"> </t>
    </r>
    <r>
      <rPr>
        <sz val="9"/>
        <color theme="1"/>
        <rFont val="Shruti"/>
        <family val="2"/>
      </rPr>
      <t xml:space="preserve">ની ગણતરી. </t>
    </r>
    <r>
      <rPr>
        <b/>
        <sz val="9"/>
        <color theme="1"/>
        <rFont val="Times New Roman"/>
        <family val="1"/>
      </rPr>
      <t xml:space="preserve">Col M : </t>
    </r>
    <r>
      <rPr>
        <sz val="9"/>
        <color theme="1"/>
        <rFont val="Shruti"/>
        <family val="2"/>
      </rPr>
      <t xml:space="preserve">શાળાની </t>
    </r>
    <r>
      <rPr>
        <b/>
        <sz val="9"/>
        <color theme="1"/>
        <rFont val="Times New Roman"/>
        <family val="1"/>
      </rPr>
      <t xml:space="preserve">30 </t>
    </r>
    <r>
      <rPr>
        <sz val="9"/>
        <color theme="1"/>
        <rFont val="Shruti"/>
        <family val="2"/>
      </rPr>
      <t xml:space="preserve">કિ.મી.ના અંતરમાં બિલ્ડીંગ સ્‍કીલ છે. ઓરડાઓ / વરંડાઓ માટે સરેરાશ </t>
    </r>
    <r>
      <rPr>
        <b/>
        <sz val="9"/>
        <color theme="1"/>
        <rFont val="Times New Roman"/>
        <family val="1"/>
      </rPr>
      <t>%</t>
    </r>
    <r>
      <rPr>
        <sz val="9"/>
        <color theme="1"/>
        <rFont val="Times New Roman"/>
        <family val="1"/>
      </rPr>
      <t xml:space="preserve"> </t>
    </r>
    <r>
      <rPr>
        <sz val="9"/>
        <color theme="1"/>
        <rFont val="Shruti"/>
        <family val="2"/>
      </rPr>
      <t xml:space="preserve">ની ગણતરી.  </t>
    </r>
    <r>
      <rPr>
        <b/>
        <sz val="9"/>
        <color theme="1"/>
        <rFont val="Times New Roman"/>
        <family val="1"/>
      </rPr>
      <t>Col N</t>
    </r>
    <r>
      <rPr>
        <sz val="9"/>
        <color theme="1"/>
        <rFont val="Times New Roman"/>
        <family val="1"/>
      </rPr>
      <t xml:space="preserve"> : </t>
    </r>
    <r>
      <rPr>
        <b/>
        <sz val="9"/>
        <color theme="1"/>
        <rFont val="Shruti"/>
        <family val="2"/>
      </rPr>
      <t>દા.ત.</t>
    </r>
    <r>
      <rPr>
        <sz val="9"/>
        <color theme="1"/>
        <rFont val="Times New Roman"/>
        <family val="1"/>
      </rPr>
      <t xml:space="preserve"> </t>
    </r>
    <r>
      <rPr>
        <sz val="9"/>
        <color theme="1"/>
        <rFont val="Shruti"/>
        <family val="2"/>
      </rPr>
      <t>કાદવ</t>
    </r>
    <r>
      <rPr>
        <b/>
        <sz val="9"/>
        <color theme="1"/>
        <rFont val="Times New Roman"/>
        <family val="1"/>
      </rPr>
      <t xml:space="preserve">, </t>
    </r>
    <r>
      <rPr>
        <sz val="9"/>
        <color theme="1"/>
        <rFont val="Shruti"/>
        <family val="2"/>
      </rPr>
      <t>પથ્થર</t>
    </r>
    <r>
      <rPr>
        <b/>
        <sz val="9"/>
        <color theme="1"/>
        <rFont val="Times New Roman"/>
        <family val="1"/>
      </rPr>
      <t xml:space="preserve">, </t>
    </r>
    <r>
      <rPr>
        <sz val="9"/>
        <color theme="1"/>
        <rFont val="Shruti"/>
        <family val="2"/>
      </rPr>
      <t xml:space="preserve"> ઈંટ, ઇમારતી લાકડું.</t>
    </r>
    <r>
      <rPr>
        <b/>
        <sz val="9"/>
        <color theme="1"/>
        <rFont val="Shruti"/>
        <family val="2"/>
      </rPr>
      <t xml:space="preserve"> </t>
    </r>
    <r>
      <rPr>
        <sz val="9"/>
        <color theme="1"/>
        <rFont val="Shruti"/>
        <family val="2"/>
      </rPr>
      <t xml:space="preserve">ઓરડાઓ / વરંડાઓ માટે સરેરાશ </t>
    </r>
    <r>
      <rPr>
        <b/>
        <sz val="9"/>
        <color theme="1"/>
        <rFont val="Times New Roman"/>
        <family val="1"/>
      </rPr>
      <t>%</t>
    </r>
    <r>
      <rPr>
        <sz val="9"/>
        <color theme="1"/>
        <rFont val="Times New Roman"/>
        <family val="1"/>
      </rPr>
      <t xml:space="preserve"> </t>
    </r>
    <r>
      <rPr>
        <sz val="9"/>
        <color theme="1"/>
        <rFont val="Shruti"/>
        <family val="2"/>
      </rPr>
      <t xml:space="preserve">ની ગણતરી.  </t>
    </r>
    <r>
      <rPr>
        <b/>
        <sz val="9"/>
        <color theme="1"/>
        <rFont val="Times New Roman"/>
        <family val="1"/>
      </rPr>
      <t>Col. O</t>
    </r>
    <r>
      <rPr>
        <sz val="9"/>
        <color theme="1"/>
        <rFont val="Times New Roman"/>
        <family val="1"/>
      </rPr>
      <t xml:space="preserve"> : </t>
    </r>
    <r>
      <rPr>
        <b/>
        <sz val="9"/>
        <color theme="1"/>
        <rFont val="Shruti"/>
        <family val="2"/>
      </rPr>
      <t>દા.ત.</t>
    </r>
    <r>
      <rPr>
        <sz val="9"/>
        <color theme="1"/>
        <rFont val="Times New Roman"/>
        <family val="1"/>
      </rPr>
      <t xml:space="preserve"> </t>
    </r>
    <r>
      <rPr>
        <b/>
        <sz val="9"/>
        <color theme="1"/>
        <rFont val="Shruti"/>
        <family val="2"/>
      </rPr>
      <t>ધાતુ</t>
    </r>
    <r>
      <rPr>
        <sz val="9"/>
        <color theme="1"/>
        <rFont val="Times New Roman"/>
        <family val="1"/>
      </rPr>
      <t xml:space="preserve">. </t>
    </r>
    <r>
      <rPr>
        <sz val="9"/>
        <color theme="1"/>
        <rFont val="Shruti"/>
        <family val="2"/>
      </rPr>
      <t xml:space="preserve">ઓરડાઓ / વરંડાઓ માટે સરેરાશ </t>
    </r>
    <r>
      <rPr>
        <b/>
        <sz val="9"/>
        <color theme="1"/>
        <rFont val="Times New Roman"/>
        <family val="1"/>
      </rPr>
      <t>%</t>
    </r>
    <r>
      <rPr>
        <sz val="9"/>
        <color theme="1"/>
        <rFont val="Times New Roman"/>
        <family val="1"/>
      </rPr>
      <t xml:space="preserve"> </t>
    </r>
    <r>
      <rPr>
        <sz val="9"/>
        <color theme="1"/>
        <rFont val="Shruti"/>
        <family val="2"/>
      </rPr>
      <t>ની ગણતરી.</t>
    </r>
    <r>
      <rPr>
        <b/>
        <sz val="9"/>
        <color theme="1"/>
        <rFont val="Shruti"/>
        <family val="2"/>
      </rPr>
      <t>માલ સામાન જે પુનઃ વપરાશ કે રીસાયકલ થઇ શકતો નથી</t>
    </r>
    <r>
      <rPr>
        <sz val="9"/>
        <color theme="1"/>
        <rFont val="Shruti"/>
        <family val="2"/>
      </rPr>
      <t xml:space="preserve">.  </t>
    </r>
    <r>
      <rPr>
        <b/>
        <sz val="9"/>
        <color theme="1"/>
        <rFont val="Shruti"/>
        <family val="2"/>
      </rPr>
      <t>દા.ત.</t>
    </r>
    <r>
      <rPr>
        <sz val="9"/>
        <color theme="1"/>
        <rFont val="Times New Roman"/>
        <family val="1"/>
      </rPr>
      <t xml:space="preserve">  </t>
    </r>
    <r>
      <rPr>
        <sz val="9"/>
        <color theme="1"/>
        <rFont val="Shruti"/>
        <family val="2"/>
      </rPr>
      <t>પ્લાસ્ટિક</t>
    </r>
    <r>
      <rPr>
        <b/>
        <sz val="9"/>
        <color theme="1"/>
        <rFont val="Times New Roman"/>
        <family val="1"/>
      </rPr>
      <t xml:space="preserve">, </t>
    </r>
    <r>
      <rPr>
        <sz val="9"/>
        <color theme="1"/>
        <rFont val="Shruti"/>
        <family val="2"/>
      </rPr>
      <t>ચૂનો કે સિમેન્ટ પ્લાસ્ટર</t>
    </r>
    <r>
      <rPr>
        <b/>
        <sz val="9"/>
        <color theme="1"/>
        <rFont val="Times New Roman"/>
        <family val="1"/>
      </rPr>
      <t xml:space="preserve">, </t>
    </r>
    <r>
      <rPr>
        <sz val="9"/>
        <color theme="1"/>
        <rFont val="Shruti"/>
        <family val="2"/>
      </rPr>
      <t>સિમેન્ટ કોંક્રિટ</t>
    </r>
    <r>
      <rPr>
        <b/>
        <sz val="9"/>
        <color theme="1"/>
        <rFont val="Times New Roman"/>
        <family val="1"/>
      </rPr>
      <t xml:space="preserve">, </t>
    </r>
    <r>
      <rPr>
        <sz val="9"/>
        <color theme="1"/>
        <rFont val="Shruti"/>
        <family val="2"/>
      </rPr>
      <t>એસ્બેસ્ટોસ શીટ</t>
    </r>
    <r>
      <rPr>
        <b/>
        <sz val="9"/>
        <color theme="1"/>
        <rFont val="Times New Roman"/>
        <family val="1"/>
      </rPr>
      <t xml:space="preserve">, </t>
    </r>
    <r>
      <rPr>
        <sz val="9"/>
        <color theme="1"/>
        <rFont val="Shruti"/>
        <family val="2"/>
      </rPr>
      <t xml:space="preserve">તૂટેલા ઈંટ ના રોડા </t>
    </r>
    <r>
      <rPr>
        <sz val="9"/>
        <color theme="1"/>
        <rFont val="Times New Roman"/>
        <family val="1"/>
      </rPr>
      <t xml:space="preserve"> (many of these can be reused only for filling-up)</t>
    </r>
    <r>
      <rPr>
        <b/>
        <sz val="9"/>
        <color theme="1"/>
        <rFont val="Times New Roman"/>
        <family val="1"/>
      </rPr>
      <t xml:space="preserve">      Col P</t>
    </r>
    <r>
      <rPr>
        <sz val="9"/>
        <color theme="1"/>
        <rFont val="Times New Roman"/>
        <family val="1"/>
      </rPr>
      <t xml:space="preserve"> :</t>
    </r>
    <r>
      <rPr>
        <b/>
        <sz val="9"/>
        <color theme="1"/>
        <rFont val="Shruti"/>
        <family val="2"/>
      </rPr>
      <t xml:space="preserve"> માલ સામાન જે ઝેરી અને જોખમી દા.ત.</t>
    </r>
    <r>
      <rPr>
        <sz val="9"/>
        <color theme="1"/>
        <rFont val="Times New Roman"/>
        <family val="1"/>
      </rPr>
      <t xml:space="preserve">  </t>
    </r>
    <r>
      <rPr>
        <sz val="9"/>
        <color theme="1"/>
        <rFont val="Shruti"/>
        <family val="2"/>
      </rPr>
      <t>ઉધઈ નાશક અથવા ઉંદર નાશક રસાયણો આધારિત રંગો</t>
    </r>
    <r>
      <rPr>
        <b/>
        <sz val="9"/>
        <color theme="1"/>
        <rFont val="Times New Roman"/>
        <family val="1"/>
      </rPr>
      <t xml:space="preserve">, </t>
    </r>
    <r>
      <rPr>
        <sz val="9"/>
        <color theme="1"/>
        <rFont val="Shruti"/>
        <family val="2"/>
      </rPr>
      <t>સીશા (મશ્રીત રંગો) તરલ કાર્બનિક કમ્પાઉન્ડ (વીઓસી) આધારિત પેઇન્ટ</t>
    </r>
    <r>
      <rPr>
        <sz val="9"/>
        <color theme="1"/>
        <rFont val="Times New Roman"/>
        <family val="1"/>
      </rPr>
      <t xml:space="preserve">  </t>
    </r>
  </si>
  <si>
    <t>વર્ગખંડનું ક્ષેત્રફળ  ચો.મી.</t>
  </si>
  <si>
    <r>
      <t xml:space="preserve">વર્ગખંડમાં પર્યાપ્ત બેઠક વિસ્તાર </t>
    </r>
    <r>
      <rPr>
        <b/>
        <sz val="8"/>
        <color theme="1"/>
        <rFont val="Times New Roman"/>
        <family val="1"/>
      </rPr>
      <t>*   હા=૧,  ના=૦</t>
    </r>
  </si>
  <si>
    <t>રૂમનો ચાર કલાક કરતા વધારે યોગ્ય ઉપયોગ થાય છે  હા=૧,  ના=૦</t>
  </si>
  <si>
    <r>
      <t xml:space="preserve">૨.૨ ડ. કુલ વર્તમાન ગ્રીન વિસ્‍તાર </t>
    </r>
    <r>
      <rPr>
        <b/>
        <sz val="13"/>
        <color theme="1"/>
        <rFont val="Times New Roman"/>
        <family val="1"/>
      </rPr>
      <t>(</t>
    </r>
    <r>
      <rPr>
        <b/>
        <sz val="13"/>
        <color theme="1"/>
        <rFont val="Shruti"/>
        <family val="2"/>
      </rPr>
      <t>૨.૨ અ</t>
    </r>
    <r>
      <rPr>
        <b/>
        <sz val="13"/>
        <color theme="1"/>
        <rFont val="Times New Roman"/>
        <family val="1"/>
      </rPr>
      <t xml:space="preserve"> + </t>
    </r>
    <r>
      <rPr>
        <b/>
        <sz val="13"/>
        <color theme="1"/>
        <rFont val="Shruti"/>
        <family val="2"/>
      </rPr>
      <t xml:space="preserve">૨.૨ બ </t>
    </r>
    <r>
      <rPr>
        <b/>
        <sz val="13"/>
        <color theme="1"/>
        <rFont val="Times New Roman"/>
        <family val="1"/>
      </rPr>
      <t xml:space="preserve">+ </t>
    </r>
    <r>
      <rPr>
        <b/>
        <sz val="13"/>
        <color theme="1"/>
        <rFont val="Shruti"/>
        <family val="2"/>
      </rPr>
      <t>૨.૨ ક</t>
    </r>
    <r>
      <rPr>
        <b/>
        <sz val="13"/>
        <color theme="1"/>
        <rFont val="Times New Roman"/>
        <family val="1"/>
      </rPr>
      <t xml:space="preserve">) = </t>
    </r>
  </si>
  <si>
    <t xml:space="preserve">**(શાળામાં કુલ વપરાશકર્તાઓની સંખ્યા) x ૧૨ચો.મી. </t>
  </si>
  <si>
    <r>
      <t>પુરતી હવાની અવરજવર હા</t>
    </r>
    <r>
      <rPr>
        <b/>
        <sz val="9"/>
        <color theme="1"/>
        <rFont val="Times New Roman"/>
        <family val="1"/>
      </rPr>
      <t xml:space="preserve"> = 1, ના = 0  (જો હા –  f &gt; 15%)</t>
    </r>
  </si>
  <si>
    <t>રૂમનું ક્ષેત્રફળ ચો.મી. માં  *</t>
  </si>
  <si>
    <t>કુલ ક્ષેત્રફળ ચો.મી. માં</t>
  </si>
  <si>
    <r>
      <t>કાર્ય</t>
    </r>
    <r>
      <rPr>
        <b/>
        <sz val="16"/>
        <color theme="1"/>
        <rFont val="Times New Roman"/>
        <family val="1"/>
      </rPr>
      <t>–</t>
    </r>
    <r>
      <rPr>
        <b/>
        <sz val="16"/>
        <color theme="1"/>
        <rFont val="Shruti"/>
        <family val="2"/>
      </rPr>
      <t>૫ અમારી શાળામાં બિન પર્યાવરણીય ઊર્જાનો ઘટાડો</t>
    </r>
  </si>
  <si>
    <r>
      <t>અમારી શાળાના મકાનમાં સ્થાનિક સામગ્રી</t>
    </r>
    <r>
      <rPr>
        <sz val="12"/>
        <color theme="1"/>
        <rFont val="Times New Roman"/>
        <family val="1"/>
      </rPr>
      <t xml:space="preserve">, </t>
    </r>
    <r>
      <rPr>
        <sz val="12"/>
        <color theme="1"/>
        <rFont val="Shruti"/>
        <family val="2"/>
      </rPr>
      <t>કુશળતા</t>
    </r>
    <r>
      <rPr>
        <sz val="12"/>
        <color theme="1"/>
        <rFont val="Times New Roman"/>
        <family val="1"/>
      </rPr>
      <t xml:space="preserve">, </t>
    </r>
    <r>
      <rPr>
        <sz val="12"/>
        <color theme="1"/>
        <rFont val="Shruti"/>
        <family val="2"/>
      </rPr>
      <t xml:space="preserve">ફરીથી વાપરી શકાય તેવું અને રિસાયકલ, </t>
    </r>
    <r>
      <rPr>
        <sz val="12"/>
        <color theme="1"/>
        <rFont val="Times New Roman"/>
        <family val="1"/>
      </rPr>
      <t xml:space="preserve"> </t>
    </r>
    <r>
      <rPr>
        <sz val="12"/>
        <color theme="1"/>
        <rFont val="Shruti"/>
        <family val="2"/>
      </rPr>
      <t xml:space="preserve">બિન-ઝેરી માલસામાન વગેરેનો વપરાશ નક્કી કરવો.  </t>
    </r>
  </si>
  <si>
    <r>
      <t>આંગણવાડી કાર્યકર</t>
    </r>
    <r>
      <rPr>
        <b/>
        <sz val="12"/>
        <color theme="1"/>
        <rFont val="Times New Roman"/>
        <family val="1"/>
      </rPr>
      <t>*</t>
    </r>
  </si>
  <si>
    <r>
      <t xml:space="preserve">2.3  કુલ ગ્રીન વિસ્‍તારની જરૂરીયાત </t>
    </r>
    <r>
      <rPr>
        <b/>
        <sz val="11"/>
        <color theme="1"/>
        <rFont val="Times New Roman"/>
        <family val="1"/>
      </rPr>
      <t xml:space="preserve">= </t>
    </r>
    <r>
      <rPr>
        <b/>
        <sz val="12"/>
        <color theme="1"/>
        <rFont val="Times New Roman"/>
        <family val="1"/>
      </rPr>
      <t/>
    </r>
  </si>
  <si>
    <r>
      <t>કુલ</t>
    </r>
    <r>
      <rPr>
        <b/>
        <sz val="12"/>
        <color theme="1"/>
        <rFont val="Times New Roman"/>
        <family val="1"/>
      </rPr>
      <t xml:space="preserve"> </t>
    </r>
    <r>
      <rPr>
        <b/>
        <sz val="12"/>
        <color theme="1"/>
        <rFont val="Shruti"/>
        <family val="2"/>
      </rPr>
      <t xml:space="preserve">સરવાળો </t>
    </r>
    <r>
      <rPr>
        <b/>
        <sz val="12"/>
        <color theme="1"/>
        <rFont val="Times New Roman"/>
        <family val="1"/>
      </rPr>
      <t>= A + B + C</t>
    </r>
  </si>
  <si>
    <r>
      <t xml:space="preserve">હાઉસ કીપીંગ સ્‍ટાફનું નામ </t>
    </r>
    <r>
      <rPr>
        <b/>
        <sz val="9.5"/>
        <color theme="1"/>
        <rFont val="Times New Roman"/>
        <family val="1"/>
      </rPr>
      <t xml:space="preserve"> (</t>
    </r>
    <r>
      <rPr>
        <b/>
        <sz val="9.5"/>
        <color theme="1"/>
        <rFont val="Shruti"/>
        <family val="2"/>
      </rPr>
      <t xml:space="preserve">જો ઉપલબ્ધ હોય તો)  </t>
    </r>
    <r>
      <rPr>
        <b/>
        <sz val="9.5"/>
        <color theme="1"/>
        <rFont val="Times New Roman"/>
        <family val="1"/>
      </rPr>
      <t xml:space="preserve">: </t>
    </r>
  </si>
  <si>
    <r>
      <t xml:space="preserve"> </t>
    </r>
    <r>
      <rPr>
        <sz val="10"/>
        <color theme="1"/>
        <rFont val="Shruti"/>
        <family val="2"/>
      </rPr>
      <t>જરૂરીયાત પ્રમાણે કાર્યરત ટોઇલેટની ટકાવારી</t>
    </r>
    <r>
      <rPr>
        <sz val="10"/>
        <color theme="1"/>
        <rFont val="Times New Roman"/>
        <family val="1"/>
      </rPr>
      <t xml:space="preserve">(j) </t>
    </r>
    <r>
      <rPr>
        <sz val="10"/>
        <color theme="1"/>
        <rFont val="Arial"/>
        <family val="2"/>
      </rPr>
      <t>x</t>
    </r>
    <r>
      <rPr>
        <sz val="10"/>
        <color theme="1"/>
        <rFont val="Times New Roman"/>
        <family val="1"/>
      </rPr>
      <t xml:space="preserve"> </t>
    </r>
    <r>
      <rPr>
        <sz val="10"/>
        <color theme="1"/>
        <rFont val="Shruti"/>
        <family val="2"/>
      </rPr>
      <t>૨</t>
    </r>
    <r>
      <rPr>
        <sz val="10"/>
        <color theme="1"/>
        <rFont val="Times New Roman"/>
        <family val="1"/>
      </rPr>
      <t>.</t>
    </r>
    <r>
      <rPr>
        <sz val="10"/>
        <color theme="1"/>
        <rFont val="Shruti"/>
        <family val="2"/>
      </rPr>
      <t>૫ અથવા પ</t>
    </r>
    <r>
      <rPr>
        <sz val="10"/>
        <color theme="1"/>
        <rFont val="Times New Roman"/>
        <family val="1"/>
      </rPr>
      <t xml:space="preserve"> **</t>
    </r>
  </si>
  <si>
    <r>
      <t xml:space="preserve"> </t>
    </r>
    <r>
      <rPr>
        <sz val="10"/>
        <color theme="1"/>
        <rFont val="Shruti"/>
        <family val="2"/>
      </rPr>
      <t>જરૂરીયાત પ્રમાણે કાર્યરત યુરીનલની ટકાવારી</t>
    </r>
    <r>
      <rPr>
        <sz val="10"/>
        <color theme="1"/>
        <rFont val="Times New Roman"/>
        <family val="1"/>
      </rPr>
      <t xml:space="preserve">(j) </t>
    </r>
    <r>
      <rPr>
        <sz val="10"/>
        <color theme="1"/>
        <rFont val="Arial"/>
        <family val="2"/>
      </rPr>
      <t>x</t>
    </r>
    <r>
      <rPr>
        <sz val="10"/>
        <color theme="1"/>
        <rFont val="Times New Roman"/>
        <family val="1"/>
      </rPr>
      <t xml:space="preserve"> </t>
    </r>
    <r>
      <rPr>
        <sz val="10"/>
        <color theme="1"/>
        <rFont val="Shruti"/>
        <family val="2"/>
      </rPr>
      <t>૨</t>
    </r>
    <r>
      <rPr>
        <sz val="10"/>
        <color theme="1"/>
        <rFont val="Times New Roman"/>
        <family val="1"/>
      </rPr>
      <t>.</t>
    </r>
    <r>
      <rPr>
        <sz val="10"/>
        <color theme="1"/>
        <rFont val="Shruti"/>
        <family val="2"/>
      </rPr>
      <t>૫ અથવા પ</t>
    </r>
    <r>
      <rPr>
        <sz val="10"/>
        <color theme="1"/>
        <rFont val="Times New Roman"/>
        <family val="1"/>
      </rPr>
      <t xml:space="preserve"> **</t>
    </r>
  </si>
  <si>
    <r>
      <t xml:space="preserve"> (</t>
    </r>
    <r>
      <rPr>
        <sz val="9"/>
        <color theme="1"/>
        <rFont val="Shruti"/>
        <family val="2"/>
      </rPr>
      <t>જરૂરીયાત પ્રમાણે કાર્યરત પીવાના પાણીના પોઇન્‍ટની ટકાવારી)</t>
    </r>
    <r>
      <rPr>
        <sz val="9"/>
        <color theme="1"/>
        <rFont val="Times New Roman"/>
        <family val="1"/>
      </rPr>
      <t xml:space="preserve"> f  </t>
    </r>
    <r>
      <rPr>
        <sz val="9"/>
        <color theme="1"/>
        <rFont val="Arial"/>
        <family val="2"/>
      </rPr>
      <t>x</t>
    </r>
    <r>
      <rPr>
        <sz val="9"/>
        <color theme="1"/>
        <rFont val="Times New Roman"/>
        <family val="1"/>
      </rPr>
      <t xml:space="preserve"> </t>
    </r>
    <r>
      <rPr>
        <sz val="9"/>
        <color theme="1"/>
        <rFont val="Shruti"/>
        <family val="2"/>
      </rPr>
      <t>૨</t>
    </r>
    <r>
      <rPr>
        <sz val="9"/>
        <color theme="1"/>
        <rFont val="Times New Roman"/>
        <family val="1"/>
      </rPr>
      <t>.</t>
    </r>
    <r>
      <rPr>
        <sz val="9"/>
        <color theme="1"/>
        <rFont val="Shruti"/>
        <family val="2"/>
      </rPr>
      <t>૫</t>
    </r>
  </si>
  <si>
    <r>
      <t xml:space="preserve">= (% </t>
    </r>
    <r>
      <rPr>
        <sz val="9"/>
        <color theme="1"/>
        <rFont val="Shruti"/>
        <family val="2"/>
      </rPr>
      <t>જરૂરીયાત પ્રમાણે કાર્યરત હાથ ધોવાના પોઇન્‍ટની ટકાવારી)</t>
    </r>
    <r>
      <rPr>
        <sz val="9"/>
        <color theme="1"/>
        <rFont val="Times New Roman"/>
        <family val="1"/>
      </rPr>
      <t xml:space="preserve">  j x </t>
    </r>
    <r>
      <rPr>
        <sz val="9"/>
        <color theme="1"/>
        <rFont val="Shruti"/>
        <family val="2"/>
      </rPr>
      <t>૨</t>
    </r>
    <r>
      <rPr>
        <sz val="9"/>
        <color theme="1"/>
        <rFont val="Times New Roman"/>
        <family val="1"/>
      </rPr>
      <t>.</t>
    </r>
    <r>
      <rPr>
        <sz val="9"/>
        <color theme="1"/>
        <rFont val="Shruti"/>
        <family val="2"/>
      </rPr>
      <t>૫</t>
    </r>
  </si>
  <si>
    <t>ના</t>
  </si>
  <si>
    <t>હા</t>
  </si>
  <si>
    <r>
      <rPr>
        <b/>
        <sz val="11"/>
        <color theme="1"/>
        <rFont val="Shruti"/>
        <family val="2"/>
      </rPr>
      <t xml:space="preserve">કુલ હરીયાળીવાળો વિસ્‍તાર ચો.મી. માં (૨.૨) </t>
    </r>
    <r>
      <rPr>
        <sz val="11"/>
        <color theme="1"/>
        <rFont val="Arial"/>
        <family val="2"/>
      </rPr>
      <t>x</t>
    </r>
    <r>
      <rPr>
        <b/>
        <sz val="11"/>
        <color theme="1"/>
        <rFont val="Shruti"/>
        <family val="2"/>
      </rPr>
      <t xml:space="preserve"> ૧૦</t>
    </r>
  </si>
  <si>
    <r>
      <rPr>
        <b/>
        <sz val="11"/>
        <color theme="1"/>
        <rFont val="Shruti"/>
        <family val="2"/>
      </rPr>
      <t xml:space="preserve">રમતના મેદાનનું ક્ષેત્રફળ ચો.મી. </t>
    </r>
    <r>
      <rPr>
        <b/>
        <sz val="11"/>
        <color theme="1"/>
        <rFont val="Times New Roman"/>
        <family val="1"/>
      </rPr>
      <t>***</t>
    </r>
    <r>
      <rPr>
        <b/>
        <sz val="11"/>
        <color theme="1"/>
        <rFont val="Shruti"/>
        <family val="2"/>
      </rPr>
      <t xml:space="preserve"> </t>
    </r>
    <r>
      <rPr>
        <b/>
        <sz val="10"/>
        <color theme="1"/>
        <rFont val="Arial"/>
        <family val="2"/>
      </rPr>
      <t>x</t>
    </r>
    <r>
      <rPr>
        <b/>
        <sz val="11"/>
        <color theme="1"/>
        <rFont val="Times New Roman"/>
        <family val="1"/>
      </rPr>
      <t xml:space="preserve"> </t>
    </r>
    <r>
      <rPr>
        <b/>
        <sz val="11"/>
        <color theme="1"/>
        <rFont val="Shruti"/>
        <family val="2"/>
      </rPr>
      <t xml:space="preserve">૫ </t>
    </r>
  </si>
  <si>
    <r>
      <rPr>
        <b/>
        <sz val="11"/>
        <color theme="1"/>
        <rFont val="Shruti"/>
        <family val="2"/>
      </rPr>
      <t xml:space="preserve">ચો.મી. (૪.૩.૧) </t>
    </r>
    <r>
      <rPr>
        <b/>
        <sz val="10"/>
        <color theme="1"/>
        <rFont val="Arial"/>
        <family val="2"/>
      </rPr>
      <t>x</t>
    </r>
    <r>
      <rPr>
        <b/>
        <sz val="11"/>
        <color theme="1"/>
        <rFont val="Times New Roman"/>
        <family val="1"/>
      </rPr>
      <t xml:space="preserve"> </t>
    </r>
    <r>
      <rPr>
        <b/>
        <sz val="11"/>
        <color theme="1"/>
        <rFont val="Shruti"/>
        <family val="2"/>
      </rPr>
      <t xml:space="preserve">૫ </t>
    </r>
  </si>
  <si>
    <r>
      <rPr>
        <b/>
        <sz val="11"/>
        <color theme="1"/>
        <rFont val="Shruti"/>
        <family val="2"/>
      </rPr>
      <t xml:space="preserve">છોડની કુલ પ્રજાતિઓ </t>
    </r>
    <r>
      <rPr>
        <sz val="11"/>
        <color theme="1"/>
        <rFont val="Arial"/>
        <family val="2"/>
      </rPr>
      <t>x</t>
    </r>
    <r>
      <rPr>
        <sz val="11"/>
        <color theme="1"/>
        <rFont val="Times New Roman"/>
        <family val="1"/>
      </rPr>
      <t xml:space="preserve"> </t>
    </r>
    <r>
      <rPr>
        <b/>
        <sz val="11"/>
        <color theme="1"/>
        <rFont val="Shruti"/>
        <family val="2"/>
      </rPr>
      <t xml:space="preserve">૧૭.૫ </t>
    </r>
  </si>
  <si>
    <r>
      <rPr>
        <b/>
        <sz val="11"/>
        <color theme="1"/>
        <rFont val="Shruti"/>
        <family val="2"/>
      </rPr>
      <t>પક્ષીઓ</t>
    </r>
    <r>
      <rPr>
        <sz val="11"/>
        <color theme="1"/>
        <rFont val="Times New Roman"/>
        <family val="1"/>
      </rPr>
      <t xml:space="preserve">, </t>
    </r>
    <r>
      <rPr>
        <b/>
        <sz val="11"/>
        <color theme="1"/>
        <rFont val="Shruti"/>
        <family val="2"/>
      </rPr>
      <t xml:space="preserve">પ્રાણીઓ અને જંતુઓની કુલ પ્રજાતિઓ </t>
    </r>
    <r>
      <rPr>
        <sz val="11"/>
        <color theme="1"/>
        <rFont val="Arial"/>
        <family val="2"/>
      </rPr>
      <t>x</t>
    </r>
    <r>
      <rPr>
        <sz val="11"/>
        <color theme="1"/>
        <rFont val="Times New Roman"/>
        <family val="1"/>
      </rPr>
      <t xml:space="preserve"> </t>
    </r>
    <r>
      <rPr>
        <b/>
        <sz val="11"/>
        <color theme="1"/>
        <rFont val="Shruti"/>
        <family val="2"/>
      </rPr>
      <t xml:space="preserve">૧૨.૫ </t>
    </r>
  </si>
  <si>
    <t xml:space="preserve">ના </t>
  </si>
  <si>
    <r>
      <t xml:space="preserve">શાળામાં મધ્‍યાહન ભોજન કેન્‍દ્રીયકૃત પધ્ધતિ (બહાર) થી આપવામાં આવતુ હોય તો કુલ </t>
    </r>
    <r>
      <rPr>
        <b/>
        <sz val="10.5"/>
        <color theme="1"/>
        <rFont val="Shruti"/>
        <family val="2"/>
      </rPr>
      <t>૬</t>
    </r>
    <r>
      <rPr>
        <sz val="10.5"/>
        <color theme="1"/>
        <rFont val="Shruti"/>
        <family val="2"/>
      </rPr>
      <t xml:space="preserve"> માર્કસ માંથી મેળવેલ માર્કસ (દા.ત. અક્ષયપાત્ર, સ્‍ત્રી શક્તિ તેમજ અન્‍ય સંસ્થાઓ દ્વારા)</t>
    </r>
  </si>
  <si>
    <r>
      <t xml:space="preserve">કુલ મેળવેલ માર્કસ  </t>
    </r>
    <r>
      <rPr>
        <b/>
        <sz val="11.5"/>
        <color theme="1"/>
        <rFont val="Times New Roman"/>
        <family val="1"/>
      </rPr>
      <t xml:space="preserve">– </t>
    </r>
    <r>
      <rPr>
        <b/>
        <sz val="11.5"/>
        <color theme="1"/>
        <rFont val="Shruti"/>
        <family val="2"/>
      </rPr>
      <t xml:space="preserve">૫.૪ </t>
    </r>
    <r>
      <rPr>
        <b/>
        <sz val="11.5"/>
        <color theme="1"/>
        <rFont val="Times New Roman"/>
        <family val="1"/>
      </rPr>
      <t xml:space="preserve"> </t>
    </r>
    <r>
      <rPr>
        <b/>
        <sz val="11.5"/>
        <color theme="1"/>
        <rFont val="Shruti"/>
        <family val="2"/>
      </rPr>
      <t>અ</t>
    </r>
  </si>
  <si>
    <r>
      <rPr>
        <b/>
        <sz val="12"/>
        <color theme="1"/>
        <rFont val="Times New Roman"/>
        <family val="1"/>
      </rPr>
      <t xml:space="preserve"> </t>
    </r>
    <r>
      <rPr>
        <sz val="12"/>
        <color theme="1"/>
        <rFont val="Times New Roman"/>
        <family val="1"/>
      </rPr>
      <t xml:space="preserve"> </t>
    </r>
    <r>
      <rPr>
        <b/>
        <sz val="11"/>
        <color theme="1"/>
        <rFont val="Shruti"/>
        <family val="2"/>
      </rPr>
      <t>અમારી શાળાના કુલ રૂમ</t>
    </r>
  </si>
  <si>
    <r>
      <t xml:space="preserve">f = </t>
    </r>
    <r>
      <rPr>
        <b/>
        <u/>
        <sz val="10"/>
        <color theme="1"/>
        <rFont val="Times New Roman"/>
        <family val="1"/>
      </rPr>
      <t>e x 100</t>
    </r>
  </si>
  <si>
    <t xml:space="preserve">(૩) શાળા ધોરણ-૮ સુધી હોય તો, ર વિદ્યાર્થી ધોરણ-પ માંથી, ર વિદ્યાર્થી ધોરણ-૬ માંથી અને ૨ વિદ્યાર્થી ધોરણ-૭ માંથી અને ૪ વિદ્યાર્થી ધોરણ-૮ માંથી પસંદ કરવા. </t>
  </si>
  <si>
    <r>
      <t xml:space="preserve">જરૂરીયાત  પ્રમાણે કાર્યરત ટોઇલેટની ટકાવારી </t>
    </r>
    <r>
      <rPr>
        <sz val="9"/>
        <color theme="1"/>
        <rFont val="Times New Roman"/>
        <family val="1"/>
      </rPr>
      <t>%</t>
    </r>
  </si>
  <si>
    <r>
      <t xml:space="preserve">જરૂરીયાત પ્રમાણે કાર્યરત યુરીનલની ટકાવારી </t>
    </r>
    <r>
      <rPr>
        <sz val="9"/>
        <color theme="1"/>
        <rFont val="Times New Roman"/>
        <family val="1"/>
      </rPr>
      <t>%</t>
    </r>
    <r>
      <rPr>
        <sz val="9"/>
        <color theme="1"/>
        <rFont val="Shruti"/>
        <family val="2"/>
      </rPr>
      <t xml:space="preserve"> </t>
    </r>
  </si>
  <si>
    <t xml:space="preserve">હયાત પોઇન્‍ટમાંથી કાર્યરતપીવાનાપાણીનાપોઇન્‍ટની સંખ્યા </t>
  </si>
  <si>
    <r>
      <t xml:space="preserve">f = e </t>
    </r>
    <r>
      <rPr>
        <sz val="9"/>
        <color theme="1"/>
        <rFont val="Arial"/>
        <family val="2"/>
      </rPr>
      <t>x</t>
    </r>
    <r>
      <rPr>
        <sz val="9"/>
        <color theme="1"/>
        <rFont val="Times New Roman"/>
        <family val="1"/>
      </rPr>
      <t xml:space="preserve"> </t>
    </r>
    <r>
      <rPr>
        <sz val="9"/>
        <color theme="1"/>
        <rFont val="Shruti"/>
        <family val="2"/>
      </rPr>
      <t>૧૦૦</t>
    </r>
    <r>
      <rPr>
        <sz val="9"/>
        <color theme="1"/>
        <rFont val="Times New Roman"/>
        <family val="1"/>
      </rPr>
      <t>/c</t>
    </r>
  </si>
  <si>
    <r>
      <t xml:space="preserve">g = b / </t>
    </r>
    <r>
      <rPr>
        <sz val="9"/>
        <color theme="1"/>
        <rFont val="Shruti"/>
        <family val="2"/>
      </rPr>
      <t>૨૦</t>
    </r>
  </si>
  <si>
    <r>
      <t xml:space="preserve">મેળવેલ માર્કસ </t>
    </r>
    <r>
      <rPr>
        <b/>
        <sz val="11"/>
        <color theme="1"/>
        <rFont val="Times New Roman"/>
        <family val="1"/>
      </rPr>
      <t xml:space="preserve">= </t>
    </r>
    <r>
      <rPr>
        <b/>
        <sz val="11"/>
        <color theme="1"/>
        <rFont val="Shruti"/>
        <family val="2"/>
      </rPr>
      <t>૩.૬</t>
    </r>
    <r>
      <rPr>
        <b/>
        <sz val="11"/>
        <color theme="1"/>
        <rFont val="Times New Roman"/>
        <family val="1"/>
      </rPr>
      <t xml:space="preserve">a + </t>
    </r>
    <r>
      <rPr>
        <b/>
        <sz val="11"/>
        <color theme="1"/>
        <rFont val="Shruti"/>
        <family val="2"/>
      </rPr>
      <t>૩.૬</t>
    </r>
    <r>
      <rPr>
        <b/>
        <sz val="11"/>
        <color theme="1"/>
        <rFont val="Times New Roman"/>
        <family val="1"/>
      </rPr>
      <t xml:space="preserve">b = </t>
    </r>
    <r>
      <rPr>
        <b/>
        <sz val="11"/>
        <color theme="1"/>
        <rFont val="Shruti"/>
        <family val="2"/>
      </rPr>
      <t>૩.૬</t>
    </r>
  </si>
  <si>
    <r>
      <t xml:space="preserve"> </t>
    </r>
    <r>
      <rPr>
        <b/>
        <sz val="11"/>
        <color theme="1"/>
        <rFont val="Shruti"/>
        <family val="2"/>
      </rPr>
      <t xml:space="preserve">માર્કસ  </t>
    </r>
  </si>
  <si>
    <r>
      <t xml:space="preserve">શાળામાં  કુલ વપરાશ કર્તાઓની સંખ્‍યા </t>
    </r>
    <r>
      <rPr>
        <sz val="8.5"/>
        <color theme="1"/>
        <rFont val="Times New Roman"/>
        <family val="1"/>
      </rPr>
      <t xml:space="preserve"> *</t>
    </r>
  </si>
  <si>
    <r>
      <t xml:space="preserve">હયાત હાથ ધોવાના પોઇન્‍ટની સંખ્યા </t>
    </r>
    <r>
      <rPr>
        <sz val="8.5"/>
        <color theme="1"/>
        <rFont val="Times New Roman"/>
        <family val="1"/>
      </rPr>
      <t>**</t>
    </r>
  </si>
  <si>
    <r>
      <t xml:space="preserve">હયાત પોઇન્‍ટમાંથી </t>
    </r>
    <r>
      <rPr>
        <sz val="8.5"/>
        <color theme="1"/>
        <rFont val="Times New Roman"/>
        <family val="1"/>
      </rPr>
      <t xml:space="preserve"> </t>
    </r>
    <r>
      <rPr>
        <sz val="8.5"/>
        <color theme="1"/>
        <rFont val="Shruti"/>
        <family val="2"/>
      </rPr>
      <t xml:space="preserve">કાર્યરત હાથ ધોવાના પોઇન્‍ટની સંખ્યા  </t>
    </r>
  </si>
  <si>
    <r>
      <t>(</t>
    </r>
    <r>
      <rPr>
        <b/>
        <sz val="11"/>
        <color theme="1"/>
        <rFont val="Shruti"/>
        <family val="2"/>
      </rPr>
      <t>૩</t>
    </r>
    <r>
      <rPr>
        <b/>
        <sz val="11"/>
        <color theme="1"/>
        <rFont val="Times New Roman"/>
        <family val="1"/>
      </rPr>
      <t>.</t>
    </r>
    <r>
      <rPr>
        <b/>
        <sz val="11"/>
        <color theme="1"/>
        <rFont val="Shruti"/>
        <family val="2"/>
      </rPr>
      <t xml:space="preserve">૧ </t>
    </r>
    <r>
      <rPr>
        <b/>
        <sz val="11"/>
        <color theme="1"/>
        <rFont val="Times New Roman"/>
        <family val="1"/>
      </rPr>
      <t xml:space="preserve">+ </t>
    </r>
    <r>
      <rPr>
        <b/>
        <sz val="11"/>
        <color theme="1"/>
        <rFont val="Shruti"/>
        <family val="2"/>
      </rPr>
      <t>૩</t>
    </r>
    <r>
      <rPr>
        <b/>
        <sz val="11"/>
        <color theme="1"/>
        <rFont val="Times New Roman"/>
        <family val="1"/>
      </rPr>
      <t>.</t>
    </r>
    <r>
      <rPr>
        <b/>
        <sz val="11"/>
        <color theme="1"/>
        <rFont val="Shruti"/>
        <family val="2"/>
      </rPr>
      <t xml:space="preserve">૨ </t>
    </r>
    <r>
      <rPr>
        <b/>
        <sz val="11"/>
        <color theme="1"/>
        <rFont val="Times New Roman"/>
        <family val="1"/>
      </rPr>
      <t xml:space="preserve">+ </t>
    </r>
    <r>
      <rPr>
        <b/>
        <sz val="11"/>
        <color theme="1"/>
        <rFont val="Shruti"/>
        <family val="2"/>
      </rPr>
      <t>૩</t>
    </r>
    <r>
      <rPr>
        <b/>
        <sz val="11"/>
        <color theme="1"/>
        <rFont val="Times New Roman"/>
        <family val="1"/>
      </rPr>
      <t>.</t>
    </r>
    <r>
      <rPr>
        <b/>
        <sz val="11"/>
        <color theme="1"/>
        <rFont val="Shruti"/>
        <family val="2"/>
      </rPr>
      <t xml:space="preserve">૩ </t>
    </r>
    <r>
      <rPr>
        <b/>
        <sz val="11"/>
        <color theme="1"/>
        <rFont val="Times New Roman"/>
        <family val="1"/>
      </rPr>
      <t xml:space="preserve">+ </t>
    </r>
    <r>
      <rPr>
        <b/>
        <sz val="11"/>
        <color theme="1"/>
        <rFont val="Shruti"/>
        <family val="2"/>
      </rPr>
      <t>૩</t>
    </r>
    <r>
      <rPr>
        <b/>
        <sz val="11"/>
        <color theme="1"/>
        <rFont val="Times New Roman"/>
        <family val="1"/>
      </rPr>
      <t>.</t>
    </r>
    <r>
      <rPr>
        <b/>
        <sz val="11"/>
        <color theme="1"/>
        <rFont val="Shruti"/>
        <family val="2"/>
      </rPr>
      <t xml:space="preserve">૪ </t>
    </r>
    <r>
      <rPr>
        <b/>
        <sz val="11"/>
        <color theme="1"/>
        <rFont val="Times New Roman"/>
        <family val="1"/>
      </rPr>
      <t xml:space="preserve">+ </t>
    </r>
    <r>
      <rPr>
        <b/>
        <sz val="11"/>
        <color theme="1"/>
        <rFont val="Shruti"/>
        <family val="2"/>
      </rPr>
      <t>૩</t>
    </r>
    <r>
      <rPr>
        <b/>
        <sz val="11"/>
        <color theme="1"/>
        <rFont val="Times New Roman"/>
        <family val="1"/>
      </rPr>
      <t>.</t>
    </r>
    <r>
      <rPr>
        <b/>
        <sz val="11"/>
        <color theme="1"/>
        <rFont val="Shruti"/>
        <family val="2"/>
      </rPr>
      <t xml:space="preserve">૫ </t>
    </r>
    <r>
      <rPr>
        <b/>
        <sz val="11"/>
        <color theme="1"/>
        <rFont val="Times New Roman"/>
        <family val="1"/>
      </rPr>
      <t xml:space="preserve">+ </t>
    </r>
    <r>
      <rPr>
        <b/>
        <sz val="11"/>
        <color theme="1"/>
        <rFont val="Shruti"/>
        <family val="2"/>
      </rPr>
      <t>૩</t>
    </r>
    <r>
      <rPr>
        <b/>
        <sz val="11"/>
        <color theme="1"/>
        <rFont val="Times New Roman"/>
        <family val="1"/>
      </rPr>
      <t>.</t>
    </r>
    <r>
      <rPr>
        <b/>
        <sz val="11"/>
        <color theme="1"/>
        <rFont val="Shruti"/>
        <family val="2"/>
      </rPr>
      <t>૬</t>
    </r>
    <r>
      <rPr>
        <b/>
        <sz val="11"/>
        <color theme="1"/>
        <rFont val="Times New Roman"/>
        <family val="1"/>
      </rPr>
      <t xml:space="preserve">)  </t>
    </r>
  </si>
  <si>
    <r>
      <t>અમારી શાળામાં પાણી</t>
    </r>
    <r>
      <rPr>
        <b/>
        <sz val="10"/>
        <color theme="1"/>
        <rFont val="Times New Roman"/>
        <family val="1"/>
      </rPr>
      <t>,</t>
    </r>
    <r>
      <rPr>
        <b/>
        <sz val="10"/>
        <color theme="1"/>
        <rFont val="Shruti"/>
        <family val="2"/>
      </rPr>
      <t xml:space="preserve"> સ્વચ્છતા અને શૌચાલયની સુવિધાઓ માટે ર૦ માંથી મેળવેલ માર્કસ </t>
    </r>
  </si>
  <si>
    <r>
      <t>કાર્ય</t>
    </r>
    <r>
      <rPr>
        <b/>
        <sz val="14"/>
        <color theme="1"/>
        <rFont val="Times New Roman"/>
        <family val="1"/>
      </rPr>
      <t>–</t>
    </r>
    <r>
      <rPr>
        <b/>
        <sz val="14"/>
        <color theme="1"/>
        <rFont val="Shruti"/>
        <family val="2"/>
      </rPr>
      <t xml:space="preserve">૭  </t>
    </r>
    <r>
      <rPr>
        <sz val="14"/>
        <color theme="1"/>
        <rFont val="Shruti"/>
        <family val="2"/>
      </rPr>
      <t>શાળા અને તેની આસપાસના વિસ્‍તારમાં પાણીના સ્‍ત્રોત, ગુણવત્તા,           સ્‍વચ્‍છતા અને સંચય અંગે જાગૃતિ લાવવા શાળા સમુદાય દ્વારા કરેલ          પહેલ.</t>
    </r>
  </si>
  <si>
    <r>
      <rPr>
        <sz val="10"/>
        <color theme="1"/>
        <rFont val="Shruti"/>
        <family val="2"/>
      </rPr>
      <t xml:space="preserve">શાળાના કંમ્પઉન્‍ડમાં આવેલ નાના / મોટા વૃક્ષના છાયડાવાળા વિસ્‍તારનું  કુલ ક્ષેત્રફળ  (૩.૨) </t>
    </r>
    <r>
      <rPr>
        <sz val="10"/>
        <color theme="1"/>
        <rFont val="Arial"/>
        <family val="2"/>
      </rPr>
      <t>x</t>
    </r>
    <r>
      <rPr>
        <sz val="10"/>
        <color theme="1"/>
        <rFont val="Shruti"/>
        <family val="2"/>
      </rPr>
      <t xml:space="preserve"> ૧૦</t>
    </r>
  </si>
  <si>
    <r>
      <t xml:space="preserve">e = c </t>
    </r>
    <r>
      <rPr>
        <sz val="8"/>
        <color theme="1"/>
        <rFont val="Arial"/>
        <family val="2"/>
      </rPr>
      <t>x</t>
    </r>
    <r>
      <rPr>
        <b/>
        <sz val="8"/>
        <color theme="1"/>
        <rFont val="Times New Roman"/>
        <family val="1"/>
      </rPr>
      <t xml:space="preserve"> d</t>
    </r>
  </si>
  <si>
    <r>
      <t>f =</t>
    </r>
    <r>
      <rPr>
        <b/>
        <u/>
        <sz val="8"/>
        <color theme="1"/>
        <rFont val="Times New Roman"/>
        <family val="1"/>
      </rPr>
      <t xml:space="preserve"> </t>
    </r>
  </si>
  <si>
    <r>
      <rPr>
        <b/>
        <u/>
        <sz val="8"/>
        <color theme="1"/>
        <rFont val="Times New Roman"/>
        <family val="1"/>
      </rPr>
      <t>e x 100</t>
    </r>
    <r>
      <rPr>
        <b/>
        <u/>
        <sz val="8"/>
        <color theme="1"/>
        <rFont val="Shruti"/>
        <family val="2"/>
      </rPr>
      <t xml:space="preserve"> </t>
    </r>
  </si>
  <si>
    <r>
      <t xml:space="preserve"> </t>
    </r>
    <r>
      <rPr>
        <b/>
        <sz val="8"/>
        <color theme="1"/>
        <rFont val="Times New Roman"/>
        <family val="1"/>
      </rPr>
      <t>f x g</t>
    </r>
    <r>
      <rPr>
        <b/>
        <sz val="8"/>
        <color theme="1"/>
        <rFont val="Shruti"/>
        <family val="2"/>
      </rPr>
      <t xml:space="preserve"> </t>
    </r>
  </si>
  <si>
    <r>
      <t>ધારાધોરણ પ્રમાણે પુરતા પ્રમાણમાં ડસ્ટબીન છે</t>
    </r>
    <r>
      <rPr>
        <b/>
        <sz val="10"/>
        <color theme="1"/>
        <rFont val="Times New Roman"/>
        <family val="1"/>
      </rPr>
      <t>?</t>
    </r>
    <r>
      <rPr>
        <b/>
        <sz val="10"/>
        <color theme="1"/>
        <rFont val="Shruti"/>
        <family val="2"/>
      </rPr>
      <t xml:space="preserve"> </t>
    </r>
  </si>
  <si>
    <r>
      <t xml:space="preserve">હા </t>
    </r>
    <r>
      <rPr>
        <b/>
        <sz val="10"/>
        <color theme="1"/>
        <rFont val="Times New Roman"/>
        <family val="1"/>
      </rPr>
      <t xml:space="preserve">= </t>
    </r>
    <r>
      <rPr>
        <b/>
        <sz val="10"/>
        <color theme="1"/>
        <rFont val="Shruti"/>
        <family val="2"/>
      </rPr>
      <t xml:space="preserve">૧.૨૫ માર્કસ ના </t>
    </r>
    <r>
      <rPr>
        <b/>
        <sz val="10"/>
        <color theme="1"/>
        <rFont val="Times New Roman"/>
        <family val="1"/>
      </rPr>
      <t xml:space="preserve">= </t>
    </r>
    <r>
      <rPr>
        <b/>
        <sz val="10"/>
        <color theme="1"/>
        <rFont val="Shruti"/>
        <family val="2"/>
      </rPr>
      <t>૦ માર્કસ</t>
    </r>
  </si>
  <si>
    <r>
      <t xml:space="preserve">હા </t>
    </r>
    <r>
      <rPr>
        <b/>
        <sz val="10"/>
        <color theme="1"/>
        <rFont val="Times New Roman"/>
        <family val="1"/>
      </rPr>
      <t xml:space="preserve">= </t>
    </r>
    <r>
      <rPr>
        <b/>
        <sz val="10"/>
        <color theme="1"/>
        <rFont val="Shruti"/>
        <family val="2"/>
      </rPr>
      <t xml:space="preserve">૨.૫ માર્કસ ના </t>
    </r>
    <r>
      <rPr>
        <b/>
        <sz val="10"/>
        <color theme="1"/>
        <rFont val="Times New Roman"/>
        <family val="1"/>
      </rPr>
      <t xml:space="preserve">= </t>
    </r>
    <r>
      <rPr>
        <b/>
        <sz val="10"/>
        <color theme="1"/>
        <rFont val="Shruti"/>
        <family val="2"/>
      </rPr>
      <t xml:space="preserve">૦ માર્કસ </t>
    </r>
  </si>
  <si>
    <r>
      <t xml:space="preserve">વર્ગખંડો ઉનાળામાં ઉષ્‍મીય અનુકૂલન માટેના માર્કસની ગણતરી </t>
    </r>
    <r>
      <rPr>
        <b/>
        <sz val="12"/>
        <color theme="1"/>
        <rFont val="Times New Roman"/>
        <family val="1"/>
      </rPr>
      <t>:</t>
    </r>
  </si>
  <si>
    <r>
      <t>વર્ગખંડની જગ્યાઓના મહત્તમ ઉપયોગ માટે માર્કસની ગણતરી</t>
    </r>
    <r>
      <rPr>
        <b/>
        <sz val="13"/>
        <color theme="1"/>
        <rFont val="Times New Roman"/>
        <family val="1"/>
      </rPr>
      <t>:</t>
    </r>
  </si>
  <si>
    <r>
      <t xml:space="preserve"> </t>
    </r>
    <r>
      <rPr>
        <sz val="11"/>
        <color theme="1"/>
        <rFont val="Shruti"/>
        <family val="2"/>
      </rPr>
      <t>શાળામાં કુલ વર્તમાન ગ્રીન વિસ્તાર</t>
    </r>
    <r>
      <rPr>
        <b/>
        <sz val="11"/>
        <color theme="1"/>
        <rFont val="Times New Roman"/>
        <family val="1"/>
      </rPr>
      <t xml:space="preserve"> </t>
    </r>
    <r>
      <rPr>
        <sz val="11"/>
        <color theme="1"/>
        <rFont val="Shruti"/>
        <family val="2"/>
      </rPr>
      <t>(૨.૨ ડ)</t>
    </r>
    <r>
      <rPr>
        <b/>
        <sz val="11"/>
        <color theme="1"/>
        <rFont val="Times New Roman"/>
        <family val="1"/>
      </rPr>
      <t xml:space="preserve"> </t>
    </r>
    <r>
      <rPr>
        <b/>
        <sz val="11"/>
        <color theme="1"/>
        <rFont val="Arial"/>
        <family val="2"/>
      </rPr>
      <t>x</t>
    </r>
    <r>
      <rPr>
        <b/>
        <sz val="11"/>
        <color theme="1"/>
        <rFont val="Times New Roman"/>
        <family val="1"/>
      </rPr>
      <t xml:space="preserve">              </t>
    </r>
  </si>
</sst>
</file>

<file path=xl/styles.xml><?xml version="1.0" encoding="utf-8"?>
<styleSheet xmlns="http://schemas.openxmlformats.org/spreadsheetml/2006/main">
  <numFmts count="10">
    <numFmt numFmtId="164" formatCode="[$-7000447]0"/>
    <numFmt numFmtId="165" formatCode="[$-7000447]0.#"/>
    <numFmt numFmtId="166" formatCode="[$-7000447]0.##"/>
    <numFmt numFmtId="167" formatCode="[$-7000447]0.0"/>
    <numFmt numFmtId="168" formatCode="[$-7000447]0.00"/>
    <numFmt numFmtId="169" formatCode="[$-7000447]0.###"/>
    <numFmt numFmtId="170" formatCode="[$-7000447]0.#######"/>
    <numFmt numFmtId="171" formatCode="[$-7000447]0.########"/>
    <numFmt numFmtId="172" formatCode="[$-7000447]0.###############"/>
    <numFmt numFmtId="173" formatCode="[$-7000447]0.######"/>
  </numFmts>
  <fonts count="148">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8"/>
      <color theme="1"/>
      <name val="Shruti"/>
      <family val="2"/>
    </font>
    <font>
      <sz val="12"/>
      <color theme="1"/>
      <name val="Shruti"/>
      <family val="2"/>
    </font>
    <font>
      <b/>
      <sz val="14"/>
      <color theme="1"/>
      <name val="Shruti"/>
      <family val="2"/>
    </font>
    <font>
      <b/>
      <sz val="18"/>
      <color theme="1"/>
      <name val="Times New Roman"/>
      <family val="1"/>
    </font>
    <font>
      <sz val="1"/>
      <color theme="1"/>
      <name val="Times New Roman"/>
      <family val="1"/>
    </font>
    <font>
      <b/>
      <sz val="1"/>
      <color theme="1"/>
      <name val="Times New Roman"/>
      <family val="1"/>
    </font>
    <font>
      <b/>
      <sz val="7"/>
      <color theme="1"/>
      <name val="Times New Roman"/>
      <family val="1"/>
    </font>
    <font>
      <b/>
      <sz val="4"/>
      <color theme="1"/>
      <name val="Times New Roman"/>
      <family val="1"/>
    </font>
    <font>
      <b/>
      <sz val="5"/>
      <color theme="1"/>
      <name val="Times New Roman"/>
      <family val="1"/>
    </font>
    <font>
      <b/>
      <sz val="12"/>
      <color theme="1"/>
      <name val="Shruti"/>
      <family val="2"/>
    </font>
    <font>
      <b/>
      <sz val="16"/>
      <color theme="1"/>
      <name val="Times New Roman"/>
      <family val="1"/>
    </font>
    <font>
      <b/>
      <sz val="16"/>
      <color theme="1"/>
      <name val="Shruti"/>
      <family val="2"/>
    </font>
    <font>
      <b/>
      <sz val="13"/>
      <color theme="1"/>
      <name val="Shruti"/>
      <family val="2"/>
    </font>
    <font>
      <sz val="16"/>
      <color theme="1"/>
      <name val="Shruti"/>
      <family val="2"/>
    </font>
    <font>
      <b/>
      <sz val="6"/>
      <color theme="1"/>
      <name val="Times New Roman"/>
      <family val="1"/>
    </font>
    <font>
      <b/>
      <u/>
      <sz val="12"/>
      <color theme="1"/>
      <name val="Times New Roman"/>
      <family val="1"/>
    </font>
    <font>
      <b/>
      <u/>
      <sz val="14"/>
      <color theme="1"/>
      <name val="Shruti"/>
      <family val="2"/>
    </font>
    <font>
      <sz val="3"/>
      <color theme="1"/>
      <name val="Times New Roman"/>
      <family val="1"/>
    </font>
    <font>
      <sz val="8"/>
      <color theme="1"/>
      <name val="Shruti"/>
      <family val="2"/>
    </font>
    <font>
      <sz val="11"/>
      <color theme="1"/>
      <name val="Times New Roman"/>
      <family val="1"/>
    </font>
    <font>
      <sz val="10"/>
      <color theme="1"/>
      <name val="Shruti"/>
      <family val="2"/>
    </font>
    <font>
      <sz val="10"/>
      <color theme="1"/>
      <name val="Times New Roman"/>
      <family val="1"/>
    </font>
    <font>
      <sz val="10"/>
      <color theme="1"/>
      <name val="LMG-Arun"/>
    </font>
    <font>
      <b/>
      <u/>
      <sz val="12"/>
      <color theme="1"/>
      <name val="Shruti"/>
      <family val="2"/>
    </font>
    <font>
      <b/>
      <sz val="14"/>
      <color theme="1"/>
      <name val="Times New Roman"/>
      <family val="1"/>
    </font>
    <font>
      <b/>
      <sz val="10"/>
      <color theme="1"/>
      <name val="Shruti"/>
      <family val="2"/>
    </font>
    <font>
      <b/>
      <sz val="10"/>
      <color theme="1"/>
      <name val="Times New Roman"/>
      <family val="1"/>
    </font>
    <font>
      <sz val="15"/>
      <color theme="1"/>
      <name val="Times New Roman"/>
      <family val="1"/>
    </font>
    <font>
      <b/>
      <sz val="12"/>
      <color theme="1"/>
      <name val="Arial"/>
      <family val="2"/>
    </font>
    <font>
      <b/>
      <sz val="10"/>
      <color theme="1"/>
      <name val="Arial"/>
      <family val="2"/>
    </font>
    <font>
      <b/>
      <sz val="2"/>
      <color theme="1"/>
      <name val="Times New Roman"/>
      <family val="1"/>
    </font>
    <font>
      <sz val="4"/>
      <color theme="1"/>
      <name val="Times New Roman"/>
      <family val="1"/>
    </font>
    <font>
      <sz val="11"/>
      <color theme="1"/>
      <name val="Shruti"/>
      <family val="2"/>
    </font>
    <font>
      <b/>
      <sz val="9"/>
      <color theme="1"/>
      <name val="Shruti"/>
      <family val="2"/>
    </font>
    <font>
      <b/>
      <u/>
      <sz val="8"/>
      <color theme="1"/>
      <name val="Shruti"/>
      <family val="2"/>
    </font>
    <font>
      <sz val="14"/>
      <color theme="1"/>
      <name val="Shruti"/>
      <family val="2"/>
    </font>
    <font>
      <sz val="7"/>
      <color theme="1"/>
      <name val="Times New Roman"/>
      <family val="1"/>
    </font>
    <font>
      <b/>
      <sz val="11"/>
      <color theme="1"/>
      <name val="Times New Roman"/>
      <family val="1"/>
    </font>
    <font>
      <b/>
      <sz val="11"/>
      <color theme="1"/>
      <name val="Shruti"/>
      <family val="2"/>
    </font>
    <font>
      <sz val="9"/>
      <color theme="1"/>
      <name val="Shruti"/>
      <family val="2"/>
    </font>
    <font>
      <sz val="9"/>
      <color theme="1"/>
      <name val="Times New Roman"/>
      <family val="1"/>
    </font>
    <font>
      <b/>
      <sz val="13"/>
      <color theme="1"/>
      <name val="Times New Roman"/>
      <family val="1"/>
    </font>
    <font>
      <sz val="16"/>
      <color theme="1"/>
      <name val="Times New Roman"/>
      <family val="1"/>
    </font>
    <font>
      <b/>
      <sz val="15"/>
      <color theme="1"/>
      <name val="Shruti"/>
      <family val="2"/>
    </font>
    <font>
      <sz val="14"/>
      <color theme="1"/>
      <name val="Times New Roman"/>
      <family val="1"/>
    </font>
    <font>
      <b/>
      <sz val="13"/>
      <color theme="1"/>
      <name val="Arial"/>
      <family val="2"/>
    </font>
    <font>
      <sz val="13"/>
      <color theme="1"/>
      <name val="Times New Roman"/>
      <family val="1"/>
    </font>
    <font>
      <b/>
      <sz val="8"/>
      <color theme="1"/>
      <name val="Shruti"/>
      <family val="2"/>
    </font>
    <font>
      <sz val="13"/>
      <color theme="1"/>
      <name val="Shruti"/>
      <family val="2"/>
    </font>
    <font>
      <b/>
      <sz val="15"/>
      <color theme="1"/>
      <name val="Times New Roman"/>
      <family val="1"/>
    </font>
    <font>
      <b/>
      <sz val="11"/>
      <color theme="1"/>
      <name val="Arial"/>
      <family val="2"/>
    </font>
    <font>
      <b/>
      <sz val="16"/>
      <color theme="1"/>
      <name val="LMG-Arun"/>
    </font>
    <font>
      <u/>
      <sz val="12"/>
      <color theme="1"/>
      <name val="Times New Roman"/>
      <family val="1"/>
    </font>
    <font>
      <u/>
      <sz val="11"/>
      <color theme="1"/>
      <name val="Times New Roman"/>
      <family val="1"/>
    </font>
    <font>
      <u/>
      <sz val="11"/>
      <color theme="1"/>
      <name val="Shruti"/>
      <family val="2"/>
    </font>
    <font>
      <u/>
      <sz val="10"/>
      <color theme="1"/>
      <name val="Times New Roman"/>
      <family val="1"/>
    </font>
    <font>
      <u/>
      <sz val="10"/>
      <color theme="1"/>
      <name val="Shruti"/>
      <family val="2"/>
    </font>
    <font>
      <u/>
      <sz val="12"/>
      <color theme="1"/>
      <name val="Shruti"/>
      <family val="2"/>
    </font>
    <font>
      <u/>
      <sz val="11"/>
      <color theme="1"/>
      <name val="Arial"/>
      <family val="2"/>
    </font>
    <font>
      <b/>
      <sz val="9"/>
      <color theme="1"/>
      <name val="Times New Roman"/>
      <family val="1"/>
    </font>
    <font>
      <b/>
      <sz val="8"/>
      <color theme="1"/>
      <name val="Times New Roman"/>
      <family val="1"/>
    </font>
    <font>
      <b/>
      <u/>
      <sz val="11"/>
      <color theme="1"/>
      <name val="Shruti"/>
      <family val="2"/>
    </font>
    <font>
      <sz val="8"/>
      <color theme="1"/>
      <name val="Times New Roman"/>
      <family val="1"/>
    </font>
    <font>
      <b/>
      <u/>
      <sz val="13"/>
      <color theme="1"/>
      <name val="Shruti"/>
      <family val="2"/>
    </font>
    <font>
      <u/>
      <sz val="10"/>
      <color theme="1"/>
      <name val="Arial"/>
      <family val="2"/>
    </font>
    <font>
      <b/>
      <u/>
      <sz val="9"/>
      <color theme="1"/>
      <name val="Shruti"/>
      <family val="2"/>
    </font>
    <font>
      <sz val="10"/>
      <color theme="1"/>
      <name val="Arial"/>
      <family val="2"/>
    </font>
    <font>
      <sz val="9"/>
      <color rgb="FF000000"/>
      <name val="Shruti"/>
      <family val="2"/>
    </font>
    <font>
      <b/>
      <sz val="8"/>
      <color theme="1"/>
      <name val="Calibri"/>
      <family val="2"/>
      <scheme val="minor"/>
    </font>
    <font>
      <b/>
      <sz val="14"/>
      <color theme="1"/>
      <name val="Calibri"/>
      <family val="2"/>
      <scheme val="minor"/>
    </font>
    <font>
      <sz val="11"/>
      <color theme="1"/>
      <name val="Arial"/>
      <family val="2"/>
    </font>
    <font>
      <sz val="18"/>
      <color rgb="FF000000"/>
      <name val="Times New Roman"/>
      <family val="1"/>
    </font>
    <font>
      <sz val="14"/>
      <color rgb="FF000000"/>
      <name val="Times New Roman"/>
      <family val="1"/>
    </font>
    <font>
      <sz val="12"/>
      <color rgb="FF000000"/>
      <name val="Times New Roman"/>
      <family val="1"/>
    </font>
    <font>
      <b/>
      <sz val="16"/>
      <color rgb="FF000000"/>
      <name val="Shruti"/>
      <family val="2"/>
    </font>
    <font>
      <b/>
      <sz val="12"/>
      <color rgb="FF000000"/>
      <name val="Shruti"/>
      <family val="2"/>
    </font>
    <font>
      <b/>
      <u/>
      <sz val="10"/>
      <color theme="1"/>
      <name val="Shruti"/>
      <family val="2"/>
    </font>
    <font>
      <u/>
      <sz val="15"/>
      <color theme="1"/>
      <name val="Shruti"/>
      <family val="2"/>
    </font>
    <font>
      <b/>
      <sz val="16"/>
      <color rgb="FF000000"/>
      <name val="Times New Roman"/>
      <family val="1"/>
    </font>
    <font>
      <b/>
      <sz val="3"/>
      <color theme="1"/>
      <name val="Times New Roman"/>
      <family val="1"/>
    </font>
    <font>
      <sz val="11"/>
      <color theme="1"/>
      <name val="Symbol"/>
      <family val="1"/>
      <charset val="2"/>
    </font>
    <font>
      <b/>
      <sz val="17"/>
      <color theme="1"/>
      <name val="Times New Roman"/>
      <family val="1"/>
    </font>
    <font>
      <sz val="10"/>
      <color rgb="FFFF0000"/>
      <name val="Shruti"/>
      <family val="2"/>
    </font>
    <font>
      <sz val="9"/>
      <color theme="1"/>
      <name val="Arial"/>
      <family val="2"/>
    </font>
    <font>
      <sz val="9"/>
      <color rgb="FFFF0000"/>
      <name val="Shruti"/>
      <family val="2"/>
    </font>
    <font>
      <sz val="9"/>
      <color rgb="FFFF0000"/>
      <name val="Times New Roman"/>
      <family val="1"/>
    </font>
    <font>
      <b/>
      <sz val="12"/>
      <color theme="1"/>
      <name val="Calibri"/>
      <family val="2"/>
    </font>
    <font>
      <b/>
      <sz val="16"/>
      <color theme="1"/>
      <name val="Calibri"/>
      <family val="2"/>
      <scheme val="minor"/>
    </font>
    <font>
      <b/>
      <sz val="20"/>
      <color theme="1"/>
      <name val="Shruti"/>
      <family val="2"/>
    </font>
    <font>
      <b/>
      <sz val="10"/>
      <color theme="1"/>
      <name val="Calibri"/>
      <family val="2"/>
      <scheme val="minor"/>
    </font>
    <font>
      <sz val="10"/>
      <color theme="1"/>
      <name val="Calibri"/>
      <family val="2"/>
      <scheme val="minor"/>
    </font>
    <font>
      <b/>
      <sz val="15"/>
      <color theme="1"/>
      <name val="Calibri"/>
      <family val="2"/>
      <scheme val="minor"/>
    </font>
    <font>
      <b/>
      <sz val="11"/>
      <color theme="1"/>
      <name val="Wingdings"/>
      <charset val="2"/>
    </font>
    <font>
      <sz val="12"/>
      <color theme="1"/>
      <name val="Calibri"/>
      <family val="2"/>
      <scheme val="minor"/>
    </font>
    <font>
      <sz val="11.5"/>
      <color theme="1"/>
      <name val="Shruti"/>
      <family val="2"/>
    </font>
    <font>
      <sz val="11.5"/>
      <color theme="1"/>
      <name val="Times New Roman"/>
      <family val="1"/>
    </font>
    <font>
      <u/>
      <sz val="11.5"/>
      <color theme="1"/>
      <name val="Times New Roman"/>
      <family val="1"/>
    </font>
    <font>
      <u/>
      <sz val="11.5"/>
      <color theme="1"/>
      <name val="Shruti"/>
      <family val="2"/>
    </font>
    <font>
      <sz val="11.5"/>
      <color theme="1"/>
      <name val="Calibri"/>
      <family val="2"/>
      <scheme val="minor"/>
    </font>
    <font>
      <sz val="11"/>
      <color theme="1"/>
      <name val="Calibri"/>
      <family val="1"/>
    </font>
    <font>
      <b/>
      <sz val="10.5"/>
      <color theme="1"/>
      <name val="Shruti"/>
      <family val="2"/>
    </font>
    <font>
      <b/>
      <sz val="10.5"/>
      <color theme="1"/>
      <name val="Times New Roman"/>
      <family val="1"/>
    </font>
    <font>
      <sz val="10.5"/>
      <color theme="1"/>
      <name val="Calibri"/>
      <family val="2"/>
      <scheme val="minor"/>
    </font>
    <font>
      <b/>
      <sz val="12"/>
      <color theme="1"/>
      <name val="Calibri"/>
      <family val="2"/>
      <scheme val="minor"/>
    </font>
    <font>
      <u/>
      <sz val="12"/>
      <color theme="1"/>
      <name val="Times New Roman"/>
      <family val="2"/>
    </font>
    <font>
      <sz val="14"/>
      <color theme="1"/>
      <name val="Calibri"/>
      <family val="2"/>
      <scheme val="minor"/>
    </font>
    <font>
      <sz val="11"/>
      <color theme="1"/>
      <name val="Times New Roman"/>
      <family val="2"/>
    </font>
    <font>
      <sz val="11"/>
      <color theme="1"/>
      <name val="Shruti"/>
      <family val="1"/>
    </font>
    <font>
      <b/>
      <sz val="10"/>
      <color theme="1"/>
      <name val="Times New Roman"/>
      <family val="2"/>
    </font>
    <font>
      <sz val="10"/>
      <color theme="1"/>
      <name val="Times New Roman"/>
      <family val="2"/>
    </font>
    <font>
      <b/>
      <sz val="12"/>
      <color theme="1"/>
      <name val="Times New Roman"/>
      <family val="2"/>
    </font>
    <font>
      <sz val="9.5"/>
      <color theme="1"/>
      <name val="Shruti"/>
      <family val="2"/>
    </font>
    <font>
      <sz val="8"/>
      <color theme="1"/>
      <name val="Arial"/>
      <family val="2"/>
    </font>
    <font>
      <sz val="10"/>
      <color rgb="FF000000"/>
      <name val="Times New Roman"/>
      <family val="1"/>
    </font>
    <font>
      <sz val="10"/>
      <color rgb="FF000000"/>
      <name val="Shruti"/>
      <family val="2"/>
    </font>
    <font>
      <b/>
      <sz val="11"/>
      <color theme="1"/>
      <name val="Times New Roman"/>
      <family val="2"/>
    </font>
    <font>
      <sz val="11"/>
      <color rgb="FFFF0000"/>
      <name val="Calibri"/>
      <family val="2"/>
      <scheme val="minor"/>
    </font>
    <font>
      <sz val="12"/>
      <color rgb="FF000000"/>
      <name val="Shruti"/>
      <family val="2"/>
    </font>
    <font>
      <sz val="12"/>
      <color theme="1"/>
      <name val="Times New Roman"/>
      <family val="2"/>
    </font>
    <font>
      <sz val="10"/>
      <color rgb="FFFFFFFF"/>
      <name val="Times New Roman"/>
      <family val="1"/>
    </font>
    <font>
      <b/>
      <sz val="10.75"/>
      <color theme="1"/>
      <name val="Shruti"/>
      <family val="2"/>
    </font>
    <font>
      <b/>
      <sz val="10.75"/>
      <color theme="1"/>
      <name val="Times New Roman"/>
      <family val="1"/>
    </font>
    <font>
      <sz val="10.75"/>
      <color theme="1"/>
      <name val="Times New Roman"/>
      <family val="1"/>
    </font>
    <font>
      <b/>
      <sz val="10.4"/>
      <color theme="1"/>
      <name val="Shruti"/>
      <family val="2"/>
    </font>
    <font>
      <b/>
      <sz val="9.5"/>
      <color theme="1"/>
      <name val="Shruti"/>
      <family val="2"/>
    </font>
    <font>
      <u/>
      <sz val="12"/>
      <color theme="1"/>
      <name val="Calibri"/>
      <family val="2"/>
      <scheme val="minor"/>
    </font>
    <font>
      <b/>
      <sz val="9.5"/>
      <color theme="1"/>
      <name val="Times New Roman"/>
      <family val="1"/>
    </font>
    <font>
      <b/>
      <u/>
      <sz val="14"/>
      <color theme="1"/>
      <name val="Times New Roman"/>
      <family val="1"/>
    </font>
    <font>
      <b/>
      <u/>
      <sz val="12"/>
      <color theme="1"/>
      <name val="Calibri"/>
      <family val="2"/>
      <scheme val="minor"/>
    </font>
    <font>
      <u/>
      <sz val="14"/>
      <color theme="1"/>
      <name val="Shruti"/>
      <family val="2"/>
    </font>
    <font>
      <b/>
      <sz val="11.5"/>
      <color theme="1"/>
      <name val="Calibri"/>
      <family val="2"/>
      <scheme val="minor"/>
    </font>
    <font>
      <b/>
      <sz val="11.5"/>
      <color theme="1"/>
      <name val="Shruti"/>
      <family val="2"/>
    </font>
    <font>
      <sz val="10.5"/>
      <color theme="1"/>
      <name val="Shruti"/>
      <family val="2"/>
    </font>
    <font>
      <b/>
      <sz val="11.5"/>
      <color theme="1"/>
      <name val="Times New Roman"/>
      <family val="1"/>
    </font>
    <font>
      <b/>
      <u/>
      <sz val="10"/>
      <color theme="1"/>
      <name val="Times New Roman"/>
      <family val="1"/>
    </font>
    <font>
      <b/>
      <u/>
      <sz val="11"/>
      <color theme="1"/>
      <name val="Calibri"/>
      <family val="2"/>
      <scheme val="minor"/>
    </font>
    <font>
      <sz val="8.5"/>
      <color theme="1"/>
      <name val="Shruti"/>
      <family val="2"/>
    </font>
    <font>
      <sz val="8.5"/>
      <color theme="1"/>
      <name val="Times New Roman"/>
      <family val="1"/>
    </font>
    <font>
      <sz val="9"/>
      <color theme="1"/>
      <name val="Calibri"/>
      <family val="2"/>
      <scheme val="minor"/>
    </font>
    <font>
      <b/>
      <sz val="8.5"/>
      <color theme="1"/>
      <name val="Shruti"/>
      <family val="2"/>
    </font>
    <font>
      <b/>
      <u/>
      <sz val="8"/>
      <color theme="1"/>
      <name val="Times New Roman"/>
      <family val="1"/>
    </font>
    <font>
      <b/>
      <u/>
      <sz val="8"/>
      <color theme="1"/>
      <name val="Shruti"/>
      <family val="1"/>
    </font>
    <font>
      <b/>
      <sz val="13.5"/>
      <color theme="1"/>
      <name val="Shruti"/>
      <family val="2"/>
    </font>
    <font>
      <sz val="13"/>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rgb="FFFFFF00"/>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065">
    <xf numFmtId="0" fontId="0" fillId="0" borderId="0" xfId="0"/>
    <xf numFmtId="0" fontId="4" fillId="0" borderId="0" xfId="0" applyFont="1" applyAlignment="1">
      <alignment horizontal="center" vertical="center"/>
    </xf>
    <xf numFmtId="0" fontId="6" fillId="0" borderId="0" xfId="0" applyFont="1" applyAlignment="1">
      <alignment vertical="center"/>
    </xf>
    <xf numFmtId="0" fontId="20" fillId="0" borderId="0" xfId="0" applyFont="1" applyAlignment="1">
      <alignment vertical="center"/>
    </xf>
    <xf numFmtId="0" fontId="30" fillId="0" borderId="0" xfId="0" applyFont="1" applyAlignment="1">
      <alignment horizontal="justify" vertical="center"/>
    </xf>
    <xf numFmtId="0" fontId="13" fillId="0" borderId="0" xfId="0" applyFont="1" applyAlignment="1">
      <alignment vertical="center"/>
    </xf>
    <xf numFmtId="0" fontId="29" fillId="0" borderId="6" xfId="0" applyFont="1" applyBorder="1" applyAlignment="1">
      <alignment horizontal="center" vertical="center" wrapText="1"/>
    </xf>
    <xf numFmtId="0" fontId="34" fillId="0" borderId="0" xfId="0" applyFont="1" applyAlignment="1">
      <alignment vertical="center"/>
    </xf>
    <xf numFmtId="0" fontId="13" fillId="0" borderId="3" xfId="0" applyFont="1" applyBorder="1" applyAlignment="1">
      <alignment horizontal="center" vertical="center" wrapText="1"/>
    </xf>
    <xf numFmtId="0" fontId="42" fillId="0" borderId="0" xfId="0" applyFont="1" applyAlignment="1">
      <alignment horizontal="left" vertical="center"/>
    </xf>
    <xf numFmtId="0" fontId="42" fillId="0" borderId="0" xfId="0" applyFont="1" applyAlignment="1">
      <alignment vertical="center"/>
    </xf>
    <xf numFmtId="0" fontId="13" fillId="0" borderId="0" xfId="0" applyFont="1" applyAlignment="1">
      <alignment horizontal="center" vertical="center"/>
    </xf>
    <xf numFmtId="0" fontId="1" fillId="0" borderId="0" xfId="0" applyFont="1" applyAlignment="1">
      <alignment vertical="center"/>
    </xf>
    <xf numFmtId="164" fontId="13" fillId="0" borderId="0" xfId="0" applyNumberFormat="1" applyFont="1" applyAlignment="1">
      <alignment horizontal="left" vertical="center"/>
    </xf>
    <xf numFmtId="0" fontId="42" fillId="0" borderId="18" xfId="0" applyFont="1" applyBorder="1" applyAlignment="1">
      <alignment vertical="center"/>
    </xf>
    <xf numFmtId="0" fontId="42" fillId="0" borderId="0" xfId="0" applyFont="1" applyBorder="1" applyAlignment="1">
      <alignment vertical="center"/>
    </xf>
    <xf numFmtId="0" fontId="18" fillId="0" borderId="0" xfId="0" applyFont="1" applyAlignment="1">
      <alignment vertical="center"/>
    </xf>
    <xf numFmtId="0" fontId="3" fillId="0" borderId="6" xfId="0" applyFont="1" applyBorder="1" applyAlignment="1">
      <alignment vertical="center" wrapText="1"/>
    </xf>
    <xf numFmtId="0" fontId="41" fillId="0" borderId="0" xfId="0" applyFont="1" applyAlignment="1">
      <alignment vertical="center" wrapText="1"/>
    </xf>
    <xf numFmtId="0" fontId="11" fillId="0" borderId="0" xfId="0" applyFont="1" applyAlignment="1">
      <alignment horizontal="left" vertical="center"/>
    </xf>
    <xf numFmtId="0" fontId="11" fillId="0" borderId="0" xfId="0" applyFont="1" applyAlignment="1">
      <alignment vertical="center"/>
    </xf>
    <xf numFmtId="0" fontId="96" fillId="0" borderId="0" xfId="0" applyFont="1" applyAlignment="1">
      <alignment horizontal="left" vertical="center"/>
    </xf>
    <xf numFmtId="0" fontId="13" fillId="0" borderId="1" xfId="0" applyFont="1" applyBorder="1" applyAlignment="1">
      <alignment horizontal="center" vertical="center" wrapText="1"/>
    </xf>
    <xf numFmtId="164" fontId="13" fillId="0" borderId="3" xfId="0" applyNumberFormat="1" applyFont="1" applyBorder="1" applyAlignment="1">
      <alignment horizontal="center" vertical="center" wrapText="1"/>
    </xf>
    <xf numFmtId="0" fontId="1" fillId="0" borderId="18" xfId="0" applyFont="1" applyBorder="1" applyAlignment="1">
      <alignment vertical="center"/>
    </xf>
    <xf numFmtId="0" fontId="13" fillId="0" borderId="0" xfId="0" applyFont="1" applyAlignment="1">
      <alignment horizontal="left" vertical="center"/>
    </xf>
    <xf numFmtId="165" fontId="13" fillId="0" borderId="0" xfId="0" applyNumberFormat="1" applyFont="1" applyAlignment="1">
      <alignment horizontal="left" vertical="center"/>
    </xf>
    <xf numFmtId="165" fontId="13" fillId="0" borderId="0" xfId="0" applyNumberFormat="1" applyFont="1" applyAlignment="1">
      <alignment horizontal="right" vertical="center"/>
    </xf>
    <xf numFmtId="0" fontId="13" fillId="0" borderId="1"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98" fillId="0" borderId="0" xfId="0" applyFont="1" applyAlignment="1">
      <alignment vertical="center"/>
    </xf>
    <xf numFmtId="0" fontId="99" fillId="0" borderId="0" xfId="0" applyFont="1" applyAlignment="1">
      <alignment vertical="center"/>
    </xf>
    <xf numFmtId="0" fontId="102" fillId="0" borderId="0" xfId="0" applyFont="1" applyAlignment="1">
      <alignment vertical="center"/>
    </xf>
    <xf numFmtId="0" fontId="13" fillId="0" borderId="0" xfId="0"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3" fillId="0" borderId="0" xfId="0" applyNumberFormat="1" applyFont="1" applyBorder="1" applyAlignment="1">
      <alignment horizontal="center" vertical="center" wrapText="1"/>
    </xf>
    <xf numFmtId="0" fontId="14" fillId="0" borderId="0" xfId="0"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25" fillId="0" borderId="6" xfId="0" applyFont="1" applyBorder="1" applyAlignment="1">
      <alignment horizontal="center" vertical="center" wrapText="1"/>
    </xf>
    <xf numFmtId="0" fontId="24" fillId="0" borderId="0" xfId="0" applyFont="1" applyAlignment="1">
      <alignment vertical="center" wrapText="1"/>
    </xf>
    <xf numFmtId="0" fontId="8" fillId="0" borderId="0" xfId="0" applyFont="1" applyAlignment="1">
      <alignment vertical="center" wrapText="1"/>
    </xf>
    <xf numFmtId="0" fontId="36" fillId="0" borderId="0" xfId="0" applyFont="1" applyAlignment="1">
      <alignment vertical="center" wrapText="1"/>
    </xf>
    <xf numFmtId="0" fontId="0" fillId="0" borderId="6" xfId="0" applyBorder="1" applyAlignment="1">
      <alignment vertical="center" wrapText="1"/>
    </xf>
    <xf numFmtId="0" fontId="23" fillId="0" borderId="0" xfId="0" applyFont="1" applyAlignment="1">
      <alignment vertical="center" wrapText="1"/>
    </xf>
    <xf numFmtId="0" fontId="5" fillId="0" borderId="0" xfId="0" applyFont="1" applyAlignment="1">
      <alignment vertical="center" wrapText="1"/>
    </xf>
    <xf numFmtId="0" fontId="45" fillId="0" borderId="0" xfId="0" applyFont="1" applyAlignment="1">
      <alignment vertical="center" wrapText="1"/>
    </xf>
    <xf numFmtId="165" fontId="52" fillId="0" borderId="0" xfId="0" applyNumberFormat="1" applyFont="1" applyAlignment="1">
      <alignment vertical="center" wrapText="1"/>
    </xf>
    <xf numFmtId="0" fontId="15" fillId="0" borderId="0" xfId="0" applyFont="1" applyAlignment="1">
      <alignment vertical="center" wrapText="1"/>
    </xf>
    <xf numFmtId="165" fontId="13" fillId="0" borderId="0" xfId="0" applyNumberFormat="1" applyFont="1" applyAlignment="1">
      <alignment vertical="center" wrapText="1"/>
    </xf>
    <xf numFmtId="0" fontId="30" fillId="0" borderId="6" xfId="0" applyFont="1" applyBorder="1" applyAlignment="1">
      <alignment horizontal="center" vertical="center" wrapText="1"/>
    </xf>
    <xf numFmtId="0" fontId="25" fillId="0" borderId="0" xfId="0" applyFont="1" applyAlignment="1">
      <alignment vertical="center" wrapText="1"/>
    </xf>
    <xf numFmtId="0" fontId="15" fillId="0" borderId="0" xfId="0" applyFont="1" applyAlignment="1">
      <alignment horizontal="justify" vertical="center" wrapText="1"/>
    </xf>
    <xf numFmtId="0" fontId="55" fillId="0" borderId="0" xfId="0" applyFont="1" applyAlignment="1">
      <alignment horizontal="justify" vertical="center" wrapText="1"/>
    </xf>
    <xf numFmtId="0" fontId="44" fillId="0" borderId="0" xfId="0" applyFont="1" applyAlignment="1">
      <alignment vertical="center" wrapText="1"/>
    </xf>
    <xf numFmtId="0" fontId="27" fillId="0" borderId="0" xfId="0" applyFont="1" applyAlignment="1">
      <alignment vertical="center" wrapText="1"/>
    </xf>
    <xf numFmtId="165" fontId="36" fillId="0" borderId="0" xfId="0" applyNumberFormat="1" applyFont="1" applyAlignment="1">
      <alignment vertical="center" wrapText="1"/>
    </xf>
    <xf numFmtId="0" fontId="9" fillId="0" borderId="0" xfId="0" applyFont="1" applyAlignment="1">
      <alignment horizontal="left" vertical="center" wrapText="1"/>
    </xf>
    <xf numFmtId="165" fontId="42" fillId="0" borderId="0" xfId="0" applyNumberFormat="1" applyFont="1" applyAlignment="1">
      <alignment vertical="center" wrapText="1"/>
    </xf>
    <xf numFmtId="0" fontId="36" fillId="0" borderId="0" xfId="0" applyFont="1" applyAlignment="1">
      <alignment horizontal="left" vertical="center" wrapText="1"/>
    </xf>
    <xf numFmtId="0" fontId="0" fillId="0" borderId="15" xfId="0" applyBorder="1" applyAlignment="1">
      <alignment vertical="center" wrapText="1"/>
    </xf>
    <xf numFmtId="0" fontId="41" fillId="0" borderId="6" xfId="0" applyFont="1" applyBorder="1" applyAlignment="1">
      <alignment horizontal="center" vertical="center" wrapText="1"/>
    </xf>
    <xf numFmtId="0" fontId="28" fillId="0" borderId="0" xfId="0" applyFont="1" applyAlignment="1">
      <alignment horizontal="justify" vertical="center" wrapText="1"/>
    </xf>
    <xf numFmtId="165" fontId="42" fillId="0" borderId="0" xfId="0" applyNumberFormat="1" applyFont="1" applyAlignment="1">
      <alignment horizontal="justify" vertical="center" wrapText="1"/>
    </xf>
    <xf numFmtId="0" fontId="29" fillId="0" borderId="15"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justify" vertical="center" wrapText="1"/>
    </xf>
    <xf numFmtId="0" fontId="97" fillId="0" borderId="0" xfId="0" applyFont="1" applyAlignment="1">
      <alignment vertical="center" wrapText="1"/>
    </xf>
    <xf numFmtId="0" fontId="43" fillId="0" borderId="0" xfId="0" applyFont="1" applyBorder="1" applyAlignment="1">
      <alignment horizontal="left" vertical="center" wrapText="1"/>
    </xf>
    <xf numFmtId="0" fontId="0" fillId="0" borderId="0" xfId="0" applyAlignment="1">
      <alignment horizontal="left" vertical="center" wrapText="1"/>
    </xf>
    <xf numFmtId="0" fontId="42" fillId="0" borderId="1" xfId="0" applyFont="1" applyBorder="1" applyAlignment="1">
      <alignment horizontal="center" vertical="center" wrapText="1"/>
    </xf>
    <xf numFmtId="0" fontId="1" fillId="0" borderId="0" xfId="0" applyFont="1" applyAlignment="1">
      <alignment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36" fillId="0" borderId="1" xfId="0" applyFont="1" applyBorder="1" applyAlignment="1">
      <alignment horizontal="center" vertical="center" wrapText="1"/>
    </xf>
    <xf numFmtId="164" fontId="2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164" fontId="29"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29" fillId="0" borderId="4" xfId="0" applyFont="1" applyBorder="1" applyAlignment="1">
      <alignment horizontal="center" vertical="center" wrapText="1"/>
    </xf>
    <xf numFmtId="164" fontId="36" fillId="0" borderId="3" xfId="0" applyNumberFormat="1" applyFont="1" applyBorder="1" applyAlignment="1">
      <alignment horizontal="center" vertical="center" wrapText="1"/>
    </xf>
    <xf numFmtId="0" fontId="42" fillId="0" borderId="6" xfId="0" applyFont="1" applyBorder="1" applyAlignment="1">
      <alignment horizontal="center" vertical="center" wrapText="1"/>
    </xf>
    <xf numFmtId="0" fontId="37" fillId="0" borderId="2" xfId="0" applyFont="1" applyBorder="1" applyAlignment="1">
      <alignment horizontal="center" vertical="center" wrapText="1"/>
    </xf>
    <xf numFmtId="0" fontId="0" fillId="0" borderId="0" xfId="0" applyAlignment="1">
      <alignment horizontal="center" vertical="center" wrapText="1"/>
    </xf>
    <xf numFmtId="0" fontId="24"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42" fillId="0" borderId="0" xfId="0" applyFont="1" applyBorder="1" applyAlignment="1">
      <alignment vertical="center" wrapText="1"/>
    </xf>
    <xf numFmtId="0" fontId="29" fillId="0" borderId="0" xfId="0" applyFont="1"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vertical="center" wrapText="1"/>
    </xf>
    <xf numFmtId="0" fontId="0" fillId="0" borderId="11" xfId="0" applyBorder="1" applyAlignment="1">
      <alignment vertical="center" wrapText="1"/>
    </xf>
    <xf numFmtId="0" fontId="0" fillId="0" borderId="11" xfId="0" applyBorder="1" applyAlignment="1">
      <alignment vertical="center" wrapText="1"/>
    </xf>
    <xf numFmtId="0" fontId="106" fillId="0" borderId="0" xfId="0" applyFont="1" applyAlignment="1">
      <alignmen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9" xfId="0" applyBorder="1" applyAlignment="1">
      <alignment horizontal="center" vertical="center" wrapText="1"/>
    </xf>
    <xf numFmtId="0" fontId="36" fillId="0" borderId="0" xfId="0" applyFont="1" applyAlignment="1">
      <alignment horizontal="left" vertical="center" wrapText="1"/>
    </xf>
    <xf numFmtId="0" fontId="23" fillId="0" borderId="0" xfId="0" applyFont="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107" fillId="0" borderId="0" xfId="0" applyFont="1" applyAlignment="1">
      <alignment vertical="center" wrapText="1"/>
    </xf>
    <xf numFmtId="164" fontId="36" fillId="0" borderId="1"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vertical="center" wrapText="1"/>
    </xf>
    <xf numFmtId="0" fontId="42" fillId="0" borderId="11" xfId="0" applyFont="1" applyBorder="1" applyAlignment="1">
      <alignment vertical="center" wrapText="1"/>
    </xf>
    <xf numFmtId="0" fontId="9" fillId="0" borderId="0" xfId="0" applyFont="1" applyAlignment="1">
      <alignment vertical="center" wrapText="1"/>
    </xf>
    <xf numFmtId="0" fontId="1" fillId="0" borderId="0" xfId="0" applyFont="1" applyBorder="1" applyAlignment="1">
      <alignment vertical="center" wrapText="1"/>
    </xf>
    <xf numFmtId="0" fontId="1" fillId="0" borderId="15" xfId="0" applyFont="1" applyBorder="1" applyAlignment="1">
      <alignment vertical="center" wrapText="1"/>
    </xf>
    <xf numFmtId="165" fontId="36"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164" fontId="4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0" fillId="0" borderId="14" xfId="0" applyBorder="1" applyAlignment="1">
      <alignment horizontal="center" vertical="center" wrapText="1"/>
    </xf>
    <xf numFmtId="164" fontId="24"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0" fillId="0" borderId="18" xfId="0" applyBorder="1" applyAlignment="1">
      <alignment horizontal="center" vertical="center" wrapText="1"/>
    </xf>
    <xf numFmtId="0" fontId="25" fillId="0" borderId="1" xfId="0" applyFont="1" applyBorder="1" applyAlignment="1">
      <alignment horizontal="center" vertical="center" wrapText="1"/>
    </xf>
    <xf numFmtId="0" fontId="0" fillId="0" borderId="11" xfId="0" applyBorder="1" applyAlignment="1">
      <alignment vertical="center" wrapText="1"/>
    </xf>
    <xf numFmtId="0" fontId="42" fillId="0" borderId="6" xfId="0" applyFont="1" applyBorder="1" applyAlignment="1">
      <alignment horizontal="center" vertical="center" wrapText="1"/>
    </xf>
    <xf numFmtId="164" fontId="36" fillId="0" borderId="3" xfId="0" applyNumberFormat="1" applyFont="1" applyBorder="1" applyAlignment="1">
      <alignment horizontal="center" vertical="center" wrapText="1"/>
    </xf>
    <xf numFmtId="0" fontId="25" fillId="0" borderId="3" xfId="0" applyFont="1" applyBorder="1" applyAlignment="1">
      <alignment horizontal="center" vertical="center" wrapText="1"/>
    </xf>
    <xf numFmtId="0" fontId="2" fillId="0" borderId="6" xfId="0" applyFont="1" applyBorder="1" applyAlignment="1">
      <alignment vertical="center" wrapText="1"/>
    </xf>
    <xf numFmtId="164" fontId="43" fillId="0" borderId="3" xfId="0" applyNumberFormat="1" applyFont="1" applyBorder="1" applyAlignment="1">
      <alignment horizontal="center" vertical="center" wrapText="1"/>
    </xf>
    <xf numFmtId="0" fontId="63" fillId="0" borderId="0" xfId="0" applyFont="1" applyAlignment="1">
      <alignment vertical="center" wrapText="1"/>
    </xf>
    <xf numFmtId="0" fontId="63" fillId="0" borderId="3" xfId="0" applyFont="1" applyBorder="1" applyAlignment="1">
      <alignment vertical="center" wrapText="1"/>
    </xf>
    <xf numFmtId="0" fontId="2" fillId="0" borderId="3" xfId="0" applyFont="1" applyBorder="1" applyAlignment="1">
      <alignment vertical="center" wrapText="1"/>
    </xf>
    <xf numFmtId="0" fontId="25" fillId="0" borderId="6" xfId="0" applyFont="1" applyBorder="1" applyAlignment="1">
      <alignment vertical="center" wrapText="1"/>
    </xf>
    <xf numFmtId="164" fontId="36" fillId="0" borderId="6" xfId="0" applyNumberFormat="1" applyFont="1" applyBorder="1" applyAlignment="1">
      <alignment horizontal="center" vertical="center" wrapText="1"/>
    </xf>
    <xf numFmtId="165" fontId="36" fillId="0" borderId="6" xfId="0" applyNumberFormat="1" applyFont="1" applyBorder="1" applyAlignment="1">
      <alignment horizontal="center" vertical="center" wrapText="1"/>
    </xf>
    <xf numFmtId="0" fontId="2" fillId="0" borderId="3" xfId="0" applyFont="1" applyBorder="1" applyAlignment="1">
      <alignment horizontal="justify" vertical="center" wrapText="1"/>
    </xf>
    <xf numFmtId="164" fontId="42" fillId="0" borderId="6" xfId="0" applyNumberFormat="1" applyFont="1" applyBorder="1" applyAlignment="1">
      <alignment horizontal="center" vertical="center" wrapText="1"/>
    </xf>
    <xf numFmtId="0" fontId="0" fillId="0" borderId="0" xfId="0" applyAlignment="1">
      <alignment horizontal="center" vertical="center" wrapText="1"/>
    </xf>
    <xf numFmtId="0" fontId="23" fillId="0" borderId="0" xfId="0" applyFont="1" applyBorder="1" applyAlignment="1">
      <alignment vertical="center" wrapText="1"/>
    </xf>
    <xf numFmtId="0" fontId="23" fillId="0" borderId="1" xfId="0" applyFont="1" applyBorder="1" applyAlignment="1">
      <alignment horizontal="center" vertical="center" wrapText="1"/>
    </xf>
    <xf numFmtId="0" fontId="29" fillId="0" borderId="14" xfId="0" applyFont="1" applyBorder="1" applyAlignment="1">
      <alignment horizontal="center" vertical="center" wrapText="1"/>
    </xf>
    <xf numFmtId="0" fontId="30" fillId="0" borderId="14" xfId="0" applyFont="1" applyBorder="1" applyAlignment="1">
      <alignment horizontal="center" vertical="center" wrapText="1"/>
    </xf>
    <xf numFmtId="164" fontId="24" fillId="0" borderId="0" xfId="0" applyNumberFormat="1" applyFont="1" applyBorder="1" applyAlignment="1">
      <alignment vertical="center" wrapText="1"/>
    </xf>
    <xf numFmtId="0" fontId="24" fillId="0" borderId="2" xfId="0" applyFont="1" applyBorder="1" applyAlignment="1">
      <alignment horizontal="center" vertical="center" wrapText="1"/>
    </xf>
    <xf numFmtId="0" fontId="24" fillId="0" borderId="1" xfId="0" applyFont="1" applyBorder="1" applyAlignment="1">
      <alignment vertical="center" wrapText="1"/>
    </xf>
    <xf numFmtId="0" fontId="43" fillId="0" borderId="1" xfId="0" applyFont="1" applyBorder="1" applyAlignment="1">
      <alignment horizontal="center" vertical="center" wrapText="1"/>
    </xf>
    <xf numFmtId="0" fontId="44" fillId="0" borderId="0" xfId="0" applyFont="1" applyBorder="1" applyAlignment="1">
      <alignment vertical="center" wrapText="1"/>
    </xf>
    <xf numFmtId="0" fontId="44" fillId="0" borderId="0" xfId="0" applyFont="1" applyBorder="1" applyAlignment="1">
      <alignment horizontal="center" vertical="center" wrapText="1"/>
    </xf>
    <xf numFmtId="0" fontId="25" fillId="0" borderId="2" xfId="0" applyFont="1" applyBorder="1" applyAlignment="1">
      <alignment horizontal="center" vertical="center" wrapText="1"/>
    </xf>
    <xf numFmtId="164" fontId="43" fillId="0" borderId="1" xfId="0" applyNumberFormat="1" applyFont="1" applyBorder="1" applyAlignment="1">
      <alignment horizontal="center" vertical="center" wrapText="1"/>
    </xf>
    <xf numFmtId="0" fontId="63" fillId="0" borderId="1" xfId="0" applyFont="1" applyBorder="1" applyAlignment="1">
      <alignment horizontal="center" vertical="center" wrapText="1"/>
    </xf>
    <xf numFmtId="0" fontId="44" fillId="0" borderId="1" xfId="0" applyFont="1" applyBorder="1" applyAlignment="1">
      <alignment horizontal="center" vertical="center" wrapText="1"/>
    </xf>
    <xf numFmtId="166" fontId="43" fillId="0" borderId="1" xfId="0" applyNumberFormat="1" applyFont="1" applyBorder="1" applyAlignment="1">
      <alignment horizontal="center" vertical="center" wrapText="1"/>
    </xf>
    <xf numFmtId="0" fontId="63" fillId="0" borderId="1" xfId="0" applyFont="1" applyBorder="1" applyAlignment="1">
      <alignment vertical="center" wrapText="1"/>
    </xf>
    <xf numFmtId="0" fontId="23" fillId="0" borderId="0" xfId="0" applyFont="1" applyAlignment="1">
      <alignment horizontal="left" vertical="center" wrapText="1"/>
    </xf>
    <xf numFmtId="0" fontId="46" fillId="0" borderId="0" xfId="0" applyFont="1" applyBorder="1" applyAlignment="1">
      <alignment vertical="center" wrapText="1"/>
    </xf>
    <xf numFmtId="0" fontId="13" fillId="0" borderId="0" xfId="0" applyFont="1" applyBorder="1" applyAlignment="1">
      <alignment vertical="center" wrapText="1"/>
    </xf>
    <xf numFmtId="0" fontId="5" fillId="0" borderId="0" xfId="0" applyFont="1" applyBorder="1" applyAlignment="1">
      <alignment horizontal="center" vertical="center" wrapText="1"/>
    </xf>
    <xf numFmtId="0" fontId="114" fillId="0" borderId="0" xfId="0" applyFont="1" applyBorder="1" applyAlignment="1">
      <alignment vertical="center" wrapText="1"/>
    </xf>
    <xf numFmtId="0" fontId="115" fillId="0" borderId="1" xfId="0" applyFont="1" applyBorder="1" applyAlignment="1">
      <alignment horizontal="center" vertical="center" wrapText="1"/>
    </xf>
    <xf numFmtId="0" fontId="43" fillId="0" borderId="1" xfId="0" applyFont="1" applyBorder="1" applyAlignment="1">
      <alignment vertical="center" wrapText="1"/>
    </xf>
    <xf numFmtId="0" fontId="25" fillId="0" borderId="1" xfId="0" applyFont="1" applyBorder="1" applyAlignment="1">
      <alignment vertical="center" wrapText="1"/>
    </xf>
    <xf numFmtId="0" fontId="29" fillId="0" borderId="1" xfId="0" applyFont="1" applyBorder="1" applyAlignment="1">
      <alignment horizontal="right" vertical="center" wrapText="1"/>
    </xf>
    <xf numFmtId="0" fontId="36" fillId="3" borderId="1" xfId="0" applyFont="1" applyFill="1" applyBorder="1" applyAlignment="1">
      <alignment vertical="center" wrapText="1"/>
    </xf>
    <xf numFmtId="0" fontId="109" fillId="0" borderId="0" xfId="0" applyFont="1" applyAlignment="1">
      <alignment vertical="center" wrapText="1"/>
    </xf>
    <xf numFmtId="0" fontId="11" fillId="0" borderId="0" xfId="0" applyFont="1" applyAlignment="1">
      <alignment vertical="center" wrapText="1"/>
    </xf>
    <xf numFmtId="0" fontId="42" fillId="0" borderId="0" xfId="0" applyFont="1" applyAlignment="1">
      <alignment vertical="center" wrapText="1"/>
    </xf>
    <xf numFmtId="165" fontId="5" fillId="0" borderId="0" xfId="0" applyNumberFormat="1" applyFont="1" applyAlignment="1">
      <alignment horizontal="left" vertical="center" wrapText="1"/>
    </xf>
    <xf numFmtId="164" fontId="36" fillId="0" borderId="1" xfId="0" applyNumberFormat="1" applyFont="1" applyBorder="1" applyAlignment="1">
      <alignment horizontal="left" vertical="center" wrapText="1"/>
    </xf>
    <xf numFmtId="0" fontId="3" fillId="0" borderId="0" xfId="0" applyFont="1" applyAlignment="1">
      <alignment vertical="center" wrapText="1"/>
    </xf>
    <xf numFmtId="165" fontId="13" fillId="0" borderId="0" xfId="0" applyNumberFormat="1" applyFont="1" applyAlignment="1">
      <alignment horizontal="left" vertical="center" wrapText="1"/>
    </xf>
    <xf numFmtId="0" fontId="13" fillId="0" borderId="0" xfId="0" applyFont="1" applyAlignment="1">
      <alignment vertical="center" wrapText="1"/>
    </xf>
    <xf numFmtId="0" fontId="41" fillId="0" borderId="0" xfId="0" applyFont="1" applyAlignment="1">
      <alignment horizontal="right" vertical="center" wrapText="1"/>
    </xf>
    <xf numFmtId="165" fontId="52" fillId="0" borderId="0" xfId="0" applyNumberFormat="1" applyFont="1" applyAlignment="1">
      <alignment horizontal="left" vertical="center" wrapText="1"/>
    </xf>
    <xf numFmtId="0" fontId="41" fillId="0" borderId="10" xfId="0" applyFont="1" applyBorder="1" applyAlignment="1">
      <alignment vertical="center" wrapText="1"/>
    </xf>
    <xf numFmtId="0" fontId="0" fillId="0" borderId="10" xfId="0" applyBorder="1" applyAlignment="1">
      <alignment vertical="center" wrapText="1"/>
    </xf>
    <xf numFmtId="165" fontId="6" fillId="0" borderId="0" xfId="0" applyNumberFormat="1" applyFont="1" applyAlignment="1">
      <alignment vertical="center" wrapText="1"/>
    </xf>
    <xf numFmtId="0" fontId="48" fillId="0" borderId="0" xfId="0" applyFont="1" applyAlignment="1">
      <alignment vertical="center" wrapText="1"/>
    </xf>
    <xf numFmtId="0" fontId="2" fillId="0" borderId="0" xfId="0" applyFont="1" applyAlignment="1">
      <alignment vertical="center" wrapText="1"/>
    </xf>
    <xf numFmtId="0" fontId="0" fillId="0" borderId="9" xfId="0" applyBorder="1" applyAlignment="1">
      <alignment horizontal="right" vertical="center" wrapText="1"/>
    </xf>
    <xf numFmtId="0" fontId="0" fillId="0" borderId="14" xfId="0" applyBorder="1" applyAlignment="1">
      <alignment horizontal="right" vertical="center" wrapText="1"/>
    </xf>
    <xf numFmtId="0" fontId="0" fillId="0" borderId="10" xfId="0" applyBorder="1" applyAlignment="1">
      <alignment horizontal="right" vertical="center" wrapText="1"/>
    </xf>
    <xf numFmtId="0" fontId="28" fillId="0" borderId="0" xfId="0" applyFont="1" applyAlignment="1">
      <alignment vertical="center" wrapText="1"/>
    </xf>
    <xf numFmtId="0" fontId="72" fillId="0" borderId="0" xfId="0" applyFont="1" applyAlignment="1">
      <alignment vertical="center" wrapText="1"/>
    </xf>
    <xf numFmtId="0" fontId="18" fillId="0" borderId="0" xfId="0" applyFont="1" applyAlignment="1">
      <alignment horizontal="left" vertical="center" wrapText="1"/>
    </xf>
    <xf numFmtId="0" fontId="48" fillId="0" borderId="0" xfId="0" applyFont="1" applyAlignment="1">
      <alignment horizontal="justify" vertical="center" wrapText="1"/>
    </xf>
    <xf numFmtId="0" fontId="2" fillId="0" borderId="0" xfId="0" applyFont="1" applyAlignment="1">
      <alignment horizontal="left" vertical="center" wrapText="1"/>
    </xf>
    <xf numFmtId="0" fontId="46" fillId="0" borderId="0" xfId="0" applyFont="1" applyAlignment="1">
      <alignment horizontal="left" vertical="center" wrapText="1"/>
    </xf>
    <xf numFmtId="165" fontId="5" fillId="0" borderId="0" xfId="0" applyNumberFormat="1" applyFont="1" applyAlignment="1">
      <alignment horizontal="justify" vertical="center" wrapText="1"/>
    </xf>
    <xf numFmtId="0" fontId="5" fillId="0" borderId="0" xfId="0" applyFont="1" applyAlignment="1">
      <alignment horizontal="justify" vertical="center" wrapText="1"/>
    </xf>
    <xf numFmtId="165" fontId="6" fillId="0" borderId="0" xfId="0" applyNumberFormat="1" applyFont="1" applyAlignment="1">
      <alignment horizontal="justify" vertical="center" wrapText="1"/>
    </xf>
    <xf numFmtId="0" fontId="13" fillId="0" borderId="0" xfId="0" applyFont="1" applyAlignment="1">
      <alignment horizontal="justify" vertical="center" wrapText="1"/>
    </xf>
    <xf numFmtId="0" fontId="13" fillId="0" borderId="15" xfId="0" applyFont="1" applyBorder="1" applyAlignment="1">
      <alignment vertical="center" wrapText="1"/>
    </xf>
    <xf numFmtId="0" fontId="28" fillId="0" borderId="0" xfId="0" applyFont="1" applyAlignment="1">
      <alignment horizontal="left" vertical="center" wrapText="1"/>
    </xf>
    <xf numFmtId="0" fontId="30" fillId="0" borderId="5" xfId="0" applyFont="1" applyBorder="1" applyAlignment="1">
      <alignment horizontal="center" vertical="center" wrapText="1"/>
    </xf>
    <xf numFmtId="0" fontId="83" fillId="0" borderId="0" xfId="0" applyFont="1" applyAlignment="1">
      <alignment vertical="center" wrapText="1"/>
    </xf>
    <xf numFmtId="0" fontId="66" fillId="0" borderId="0" xfId="0" applyFont="1" applyAlignment="1">
      <alignment horizontal="justify" vertical="center" wrapText="1"/>
    </xf>
    <xf numFmtId="165" fontId="39" fillId="0" borderId="0" xfId="0" applyNumberFormat="1" applyFont="1" applyAlignment="1">
      <alignment horizontal="left" vertical="center" wrapText="1"/>
    </xf>
    <xf numFmtId="165" fontId="39" fillId="0" borderId="0" xfId="0" applyNumberFormat="1" applyFont="1" applyAlignment="1">
      <alignment vertical="center" wrapText="1"/>
    </xf>
    <xf numFmtId="0" fontId="39"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left" vertical="center"/>
    </xf>
    <xf numFmtId="0" fontId="1" fillId="0" borderId="0" xfId="0" applyFont="1" applyBorder="1" applyAlignment="1">
      <alignment horizontal="center" vertical="center" wrapText="1"/>
    </xf>
    <xf numFmtId="165" fontId="13" fillId="0" borderId="0" xfId="0" applyNumberFormat="1" applyFont="1" applyAlignment="1">
      <alignment horizontal="justify" vertical="center" wrapText="1"/>
    </xf>
    <xf numFmtId="0" fontId="13" fillId="0" borderId="0" xfId="0" applyFont="1" applyAlignment="1">
      <alignment horizontal="right" vertical="center" wrapText="1"/>
    </xf>
    <xf numFmtId="165" fontId="6" fillId="0" borderId="0" xfId="0" applyNumberFormat="1" applyFont="1" applyAlignment="1">
      <alignment horizontal="center" vertical="center"/>
    </xf>
    <xf numFmtId="0" fontId="1" fillId="0" borderId="0" xfId="0" applyFont="1" applyAlignment="1">
      <alignment horizontal="center" vertical="center" wrapText="1"/>
    </xf>
    <xf numFmtId="0" fontId="0" fillId="0" borderId="9" xfId="0" applyBorder="1" applyAlignment="1">
      <alignment vertical="center" wrapText="1"/>
    </xf>
    <xf numFmtId="0" fontId="0" fillId="0" borderId="14" xfId="0" applyBorder="1" applyAlignment="1">
      <alignment vertical="center" wrapText="1"/>
    </xf>
    <xf numFmtId="0" fontId="13" fillId="0" borderId="1" xfId="0" applyFont="1" applyBorder="1" applyAlignment="1">
      <alignment horizontal="center" vertical="center" wrapText="1"/>
    </xf>
    <xf numFmtId="164" fontId="24"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6" fillId="0" borderId="0" xfId="0" applyFont="1" applyAlignment="1">
      <alignment horizontal="left" vertical="center" wrapText="1"/>
    </xf>
    <xf numFmtId="0" fontId="42" fillId="0" borderId="6" xfId="0" applyFont="1" applyBorder="1" applyAlignment="1">
      <alignment horizontal="center" vertical="center" wrapText="1"/>
    </xf>
    <xf numFmtId="164" fontId="36"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164" fontId="36" fillId="0" borderId="3"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16" xfId="0" applyBorder="1" applyAlignment="1">
      <alignment vertical="center" wrapText="1"/>
    </xf>
    <xf numFmtId="165" fontId="39" fillId="0" borderId="0" xfId="0" applyNumberFormat="1" applyFont="1" applyAlignment="1">
      <alignment horizontal="center" vertical="center" wrapText="1"/>
    </xf>
    <xf numFmtId="0" fontId="2" fillId="0" borderId="0" xfId="0" applyFont="1" applyBorder="1" applyAlignment="1">
      <alignment horizontal="center" vertical="center" wrapText="1"/>
    </xf>
    <xf numFmtId="0" fontId="77" fillId="0" borderId="0" xfId="0" applyFont="1" applyBorder="1" applyAlignment="1"/>
    <xf numFmtId="0" fontId="24" fillId="0" borderId="0" xfId="0" applyFont="1" applyAlignment="1">
      <alignment vertical="center" wrapText="1"/>
    </xf>
    <xf numFmtId="0" fontId="84" fillId="0" borderId="0" xfId="0" applyFont="1" applyAlignment="1">
      <alignment horizontal="center" vertical="center" wrapText="1"/>
    </xf>
    <xf numFmtId="0" fontId="2" fillId="0" borderId="1" xfId="0" applyFont="1" applyBorder="1" applyAlignment="1">
      <alignment vertical="center" wrapText="1"/>
    </xf>
    <xf numFmtId="164" fontId="5" fillId="0" borderId="1" xfId="0" applyNumberFormat="1" applyFont="1" applyBorder="1" applyAlignment="1">
      <alignment horizontal="center" vertical="center" wrapText="1"/>
    </xf>
    <xf numFmtId="0" fontId="2" fillId="0" borderId="0" xfId="0" applyFont="1" applyAlignment="1">
      <alignment horizontal="right" vertical="center" wrapText="1"/>
    </xf>
    <xf numFmtId="0" fontId="0" fillId="0" borderId="9"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vertical="center"/>
    </xf>
    <xf numFmtId="0" fontId="85" fillId="0" borderId="0" xfId="0" applyFont="1" applyAlignment="1">
      <alignment vertical="center"/>
    </xf>
    <xf numFmtId="0" fontId="15" fillId="0" borderId="0" xfId="0" applyFont="1" applyAlignment="1">
      <alignment vertical="center"/>
    </xf>
    <xf numFmtId="0" fontId="36" fillId="0" borderId="0" xfId="0" applyFont="1" applyAlignment="1">
      <alignment vertical="center"/>
    </xf>
    <xf numFmtId="165" fontId="13" fillId="0" borderId="0" xfId="0" applyNumberFormat="1" applyFont="1" applyAlignment="1">
      <alignment vertical="center"/>
    </xf>
    <xf numFmtId="0" fontId="5" fillId="0" borderId="0" xfId="0" applyFont="1" applyAlignment="1">
      <alignment vertical="center"/>
    </xf>
    <xf numFmtId="0" fontId="12" fillId="0" borderId="0" xfId="0" applyFont="1" applyAlignment="1">
      <alignment vertical="center"/>
    </xf>
    <xf numFmtId="0" fontId="41" fillId="0" borderId="0" xfId="0" applyFont="1" applyAlignment="1">
      <alignment vertical="center"/>
    </xf>
    <xf numFmtId="0" fontId="46" fillId="0" borderId="0" xfId="0" applyFont="1" applyAlignment="1">
      <alignment vertical="center"/>
    </xf>
    <xf numFmtId="0" fontId="91" fillId="0" borderId="0" xfId="0" applyFont="1" applyAlignment="1">
      <alignment horizontal="left" vertical="center"/>
    </xf>
    <xf numFmtId="0" fontId="14" fillId="0" borderId="0" xfId="0" applyFont="1" applyAlignment="1">
      <alignment vertical="center"/>
    </xf>
    <xf numFmtId="165" fontId="6" fillId="0" borderId="0" xfId="0" applyNumberFormat="1" applyFont="1" applyAlignment="1">
      <alignment vertical="center"/>
    </xf>
    <xf numFmtId="0" fontId="48" fillId="0" borderId="0" xfId="0" applyFont="1" applyAlignment="1">
      <alignment vertical="center"/>
    </xf>
    <xf numFmtId="0" fontId="28" fillId="0" borderId="0" xfId="0" applyFont="1" applyAlignment="1">
      <alignment vertical="center"/>
    </xf>
    <xf numFmtId="0" fontId="14" fillId="0" borderId="0" xfId="0" applyFont="1" applyAlignment="1">
      <alignment horizontal="justify" vertical="center"/>
    </xf>
    <xf numFmtId="0" fontId="15" fillId="0" borderId="0" xfId="0" applyFont="1" applyAlignment="1">
      <alignment horizontal="justify" vertical="center"/>
    </xf>
    <xf numFmtId="164" fontId="43"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0" fillId="0" borderId="4" xfId="0" applyBorder="1" applyAlignment="1">
      <alignment vertical="center"/>
    </xf>
    <xf numFmtId="0" fontId="120" fillId="0" borderId="4" xfId="0" applyFont="1" applyBorder="1" applyAlignment="1">
      <alignment vertical="center"/>
    </xf>
    <xf numFmtId="0" fontId="0" fillId="0" borderId="0" xfId="0" applyAlignment="1">
      <alignment horizontal="right" vertical="center"/>
    </xf>
    <xf numFmtId="165" fontId="42" fillId="0" borderId="0" xfId="0" applyNumberFormat="1" applyFont="1" applyAlignment="1">
      <alignment vertical="center"/>
    </xf>
    <xf numFmtId="0" fontId="0" fillId="0" borderId="0" xfId="0" applyFont="1" applyAlignment="1">
      <alignment vertical="center"/>
    </xf>
    <xf numFmtId="0" fontId="0" fillId="0" borderId="14" xfId="0" applyBorder="1" applyAlignment="1">
      <alignment vertical="center"/>
    </xf>
    <xf numFmtId="0" fontId="0" fillId="0" borderId="10" xfId="0" applyBorder="1" applyAlignment="1">
      <alignment vertical="center"/>
    </xf>
    <xf numFmtId="0" fontId="13" fillId="0" borderId="1" xfId="0" applyFont="1" applyBorder="1" applyAlignment="1">
      <alignment horizontal="center" vertical="center" wrapText="1"/>
    </xf>
    <xf numFmtId="0" fontId="42" fillId="0" borderId="1" xfId="0" applyFont="1" applyBorder="1" applyAlignment="1">
      <alignment horizontal="center" vertical="center" wrapText="1"/>
    </xf>
    <xf numFmtId="164" fontId="24"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0" fillId="0" borderId="11" xfId="0" applyBorder="1" applyAlignment="1">
      <alignment vertical="center" wrapText="1"/>
    </xf>
    <xf numFmtId="164" fontId="36"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0" fillId="0" borderId="0" xfId="0" applyAlignment="1">
      <alignment horizontal="center" vertical="center" wrapText="1"/>
    </xf>
    <xf numFmtId="0" fontId="23" fillId="0" borderId="1" xfId="0" applyFont="1" applyBorder="1" applyAlignment="1">
      <alignment horizontal="center" vertical="center" wrapText="1"/>
    </xf>
    <xf numFmtId="0" fontId="104" fillId="0" borderId="1" xfId="0" applyFont="1" applyBorder="1" applyAlignment="1">
      <alignment horizontal="center" vertical="center" wrapText="1"/>
    </xf>
    <xf numFmtId="0" fontId="63" fillId="0" borderId="0" xfId="0" applyFont="1" applyAlignment="1">
      <alignment horizontal="left" vertical="center" wrapText="1"/>
    </xf>
    <xf numFmtId="0" fontId="0" fillId="0" borderId="0" xfId="0" applyFont="1" applyAlignment="1">
      <alignment horizontal="center" vertical="center" wrapText="1"/>
    </xf>
    <xf numFmtId="0" fontId="30"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0" fillId="0" borderId="1" xfId="0" applyBorder="1" applyAlignment="1">
      <alignment vertical="center"/>
    </xf>
    <xf numFmtId="0" fontId="120" fillId="0" borderId="1" xfId="0" applyFont="1" applyBorder="1" applyAlignment="1">
      <alignment vertical="center"/>
    </xf>
    <xf numFmtId="0" fontId="89" fillId="0" borderId="1" xfId="0" applyFont="1" applyBorder="1" applyAlignment="1">
      <alignment horizontal="center" vertical="center" wrapText="1"/>
    </xf>
    <xf numFmtId="0" fontId="0" fillId="0" borderId="9" xfId="0"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0" fontId="0" fillId="0" borderId="6" xfId="0" applyBorder="1" applyAlignment="1">
      <alignment vertical="center"/>
    </xf>
    <xf numFmtId="0" fontId="6" fillId="0" borderId="14"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164" fontId="37" fillId="0" borderId="1" xfId="0" applyNumberFormat="1" applyFont="1" applyBorder="1" applyAlignment="1">
      <alignment horizontal="center" vertical="center" wrapText="1"/>
    </xf>
    <xf numFmtId="0" fontId="37" fillId="0" borderId="0" xfId="0" applyFont="1" applyAlignment="1">
      <alignment horizontal="left" vertical="center" wrapText="1"/>
    </xf>
    <xf numFmtId="0" fontId="21" fillId="0" borderId="0" xfId="0" applyFont="1" applyAlignment="1">
      <alignment vertical="center" wrapText="1"/>
    </xf>
    <xf numFmtId="0" fontId="25" fillId="0" borderId="0" xfId="0" applyFont="1" applyAlignment="1">
      <alignment horizontal="left" vertical="center" wrapText="1"/>
    </xf>
    <xf numFmtId="165" fontId="42" fillId="0" borderId="0" xfId="0" applyNumberFormat="1" applyFont="1" applyAlignment="1">
      <alignment horizontal="left" vertical="center" wrapText="1"/>
    </xf>
    <xf numFmtId="0" fontId="24" fillId="0" borderId="18" xfId="0" applyFont="1" applyBorder="1" applyAlignment="1">
      <alignment vertical="center" wrapText="1"/>
    </xf>
    <xf numFmtId="164" fontId="36" fillId="0" borderId="1" xfId="0" applyNumberFormat="1" applyFont="1" applyBorder="1" applyAlignment="1">
      <alignment vertical="center" wrapText="1"/>
    </xf>
    <xf numFmtId="0" fontId="3" fillId="0" borderId="1" xfId="0" applyFont="1" applyBorder="1" applyAlignment="1">
      <alignment horizontal="center" vertical="center" wrapText="1"/>
    </xf>
    <xf numFmtId="0" fontId="124" fillId="0" borderId="1" xfId="0" applyFont="1" applyBorder="1" applyAlignment="1">
      <alignment horizontal="center" vertical="center" wrapText="1"/>
    </xf>
    <xf numFmtId="0" fontId="126" fillId="0" borderId="1" xfId="0" applyFont="1" applyBorder="1" applyAlignment="1">
      <alignment horizontal="center" vertical="center" wrapText="1"/>
    </xf>
    <xf numFmtId="0" fontId="127" fillId="0" borderId="1" xfId="0" applyFont="1" applyBorder="1" applyAlignment="1">
      <alignment horizontal="center" vertical="center" wrapText="1"/>
    </xf>
    <xf numFmtId="164" fontId="2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24" fillId="0" borderId="3" xfId="0" applyNumberFormat="1" applyFont="1" applyBorder="1" applyAlignment="1">
      <alignment horizontal="center" vertical="center" wrapText="1"/>
    </xf>
    <xf numFmtId="0" fontId="63" fillId="0" borderId="3" xfId="0" applyFont="1" applyBorder="1" applyAlignment="1">
      <alignment horizontal="center" vertical="center" wrapText="1"/>
    </xf>
    <xf numFmtId="0" fontId="63"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7" fillId="0" borderId="0" xfId="0" applyFont="1" applyAlignment="1">
      <alignment vertical="center" wrapText="1"/>
    </xf>
    <xf numFmtId="0" fontId="29" fillId="0" borderId="0" xfId="0" applyFont="1" applyAlignment="1">
      <alignment vertical="center" wrapText="1"/>
    </xf>
    <xf numFmtId="165" fontId="5" fillId="0" borderId="0" xfId="0" applyNumberFormat="1" applyFont="1" applyAlignment="1">
      <alignment vertical="center" wrapText="1"/>
    </xf>
    <xf numFmtId="165" fontId="17" fillId="0" borderId="0" xfId="0" applyNumberFormat="1" applyFont="1" applyAlignment="1">
      <alignment vertical="center" wrapText="1"/>
    </xf>
    <xf numFmtId="0" fontId="35" fillId="0" borderId="0" xfId="0" applyFont="1" applyAlignment="1">
      <alignment vertical="center" wrapText="1"/>
    </xf>
    <xf numFmtId="165" fontId="6" fillId="0" borderId="0" xfId="0" applyNumberFormat="1" applyFont="1" applyAlignment="1">
      <alignment horizontal="center" vertical="center" wrapText="1"/>
    </xf>
    <xf numFmtId="0" fontId="94" fillId="0" borderId="0" xfId="0" applyFont="1" applyAlignment="1">
      <alignment vertical="center" wrapText="1"/>
    </xf>
    <xf numFmtId="0" fontId="0" fillId="0" borderId="0" xfId="0" applyFont="1" applyAlignment="1">
      <alignment vertical="center" wrapText="1"/>
    </xf>
    <xf numFmtId="0" fontId="2" fillId="0" borderId="1" xfId="0" applyFont="1" applyBorder="1" applyAlignment="1">
      <alignment horizontal="right" vertical="center" wrapText="1"/>
    </xf>
    <xf numFmtId="165" fontId="4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48" fillId="0" borderId="1" xfId="0" applyFont="1" applyBorder="1" applyAlignment="1">
      <alignment horizontal="center" vertical="center" wrapText="1"/>
    </xf>
    <xf numFmtId="164" fontId="36"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5" fillId="0" borderId="1" xfId="0" applyFont="1" applyBorder="1" applyAlignment="1">
      <alignment vertical="center" wrapText="1"/>
    </xf>
    <xf numFmtId="0" fontId="0" fillId="0" borderId="0" xfId="0" applyAlignment="1">
      <alignment horizontal="left" vertical="center" wrapText="1"/>
    </xf>
    <xf numFmtId="0" fontId="25" fillId="0" borderId="1" xfId="0" applyFont="1" applyBorder="1" applyAlignment="1">
      <alignment horizontal="right" vertical="center" wrapText="1"/>
    </xf>
    <xf numFmtId="0" fontId="0" fillId="0" borderId="1" xfId="0" applyBorder="1" applyAlignment="1">
      <alignment horizontal="right" vertical="center" wrapText="1"/>
    </xf>
    <xf numFmtId="0" fontId="13" fillId="0" borderId="8" xfId="0" applyFont="1" applyBorder="1" applyAlignment="1">
      <alignment horizontal="center" vertical="center" wrapText="1"/>
    </xf>
    <xf numFmtId="164" fontId="13" fillId="0" borderId="1" xfId="0" applyNumberFormat="1" applyFont="1" applyBorder="1" applyAlignment="1">
      <alignment horizontal="center" vertical="center" wrapText="1"/>
    </xf>
    <xf numFmtId="0" fontId="42"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164" fontId="24" fillId="0" borderId="1"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vertical="center" wrapText="1"/>
    </xf>
    <xf numFmtId="164" fontId="36"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164" fontId="36" fillId="0" borderId="1" xfId="0" applyNumberFormat="1" applyFont="1" applyBorder="1" applyAlignment="1">
      <alignment horizontal="center" vertical="center" wrapText="1"/>
    </xf>
    <xf numFmtId="0" fontId="0" fillId="0" borderId="11" xfId="0" applyBorder="1" applyAlignment="1">
      <alignment vertical="center" wrapText="1"/>
    </xf>
    <xf numFmtId="0" fontId="0" fillId="0" borderId="10" xfId="0" applyBorder="1" applyAlignment="1">
      <alignment horizontal="center" vertical="center" wrapText="1"/>
    </xf>
    <xf numFmtId="164" fontId="5" fillId="0" borderId="1" xfId="0" applyNumberFormat="1" applyFont="1" applyBorder="1" applyAlignment="1">
      <alignment horizontal="center" vertical="center" wrapText="1"/>
    </xf>
    <xf numFmtId="0" fontId="3" fillId="0" borderId="1" xfId="0" applyFont="1" applyBorder="1" applyAlignment="1">
      <alignment vertical="center" wrapText="1"/>
    </xf>
    <xf numFmtId="164" fontId="13" fillId="0" borderId="4" xfId="0" applyNumberFormat="1" applyFont="1" applyBorder="1" applyAlignment="1">
      <alignment vertical="center" wrapText="1"/>
    </xf>
    <xf numFmtId="164" fontId="36" fillId="0" borderId="16" xfId="0" applyNumberFormat="1" applyFont="1" applyBorder="1" applyAlignment="1">
      <alignment horizontal="center" vertical="center" wrapText="1"/>
    </xf>
    <xf numFmtId="168" fontId="36" fillId="0" borderId="1" xfId="0" applyNumberFormat="1" applyFont="1" applyBorder="1" applyAlignment="1">
      <alignment horizontal="center" vertical="center" wrapText="1"/>
    </xf>
    <xf numFmtId="168" fontId="13" fillId="0" borderId="1" xfId="0" applyNumberFormat="1" applyFont="1" applyBorder="1" applyAlignment="1">
      <alignment horizontal="center" vertical="center" wrapText="1"/>
    </xf>
    <xf numFmtId="164" fontId="42" fillId="0" borderId="1" xfId="0" applyNumberFormat="1" applyFont="1" applyBorder="1" applyAlignment="1">
      <alignment horizontal="center" vertical="center" wrapText="1"/>
    </xf>
    <xf numFmtId="164" fontId="42" fillId="0" borderId="4" xfId="0" applyNumberFormat="1" applyFont="1" applyBorder="1" applyAlignment="1">
      <alignment vertical="center" wrapText="1"/>
    </xf>
    <xf numFmtId="0" fontId="29" fillId="0" borderId="17" xfId="0" applyFont="1" applyBorder="1" applyAlignment="1">
      <alignment horizontal="center" vertical="center" wrapText="1"/>
    </xf>
    <xf numFmtId="168" fontId="24" fillId="0" borderId="1" xfId="0" applyNumberFormat="1" applyFont="1" applyBorder="1" applyAlignment="1">
      <alignment horizontal="center" vertical="center" wrapText="1"/>
    </xf>
    <xf numFmtId="167" fontId="25" fillId="0" borderId="16" xfId="0" applyNumberFormat="1" applyFont="1" applyBorder="1" applyAlignment="1">
      <alignment horizontal="left" vertical="center" wrapText="1"/>
    </xf>
    <xf numFmtId="164" fontId="25" fillId="0" borderId="1" xfId="0" applyNumberFormat="1" applyFont="1" applyBorder="1" applyAlignment="1">
      <alignment horizontal="center" vertical="center" wrapText="1"/>
    </xf>
    <xf numFmtId="168" fontId="25" fillId="0" borderId="1" xfId="0" applyNumberFormat="1" applyFont="1" applyBorder="1" applyAlignment="1">
      <alignment horizontal="center" vertical="center" wrapText="1"/>
    </xf>
    <xf numFmtId="168" fontId="23" fillId="0" borderId="16" xfId="0" applyNumberFormat="1" applyFont="1" applyBorder="1" applyAlignment="1">
      <alignment horizontal="left" vertical="center" wrapText="1"/>
    </xf>
    <xf numFmtId="0" fontId="112" fillId="0" borderId="11" xfId="0" applyFont="1" applyBorder="1" applyAlignment="1">
      <alignment vertical="center" wrapText="1"/>
    </xf>
    <xf numFmtId="0" fontId="112" fillId="0" borderId="6" xfId="0" applyFont="1" applyBorder="1" applyAlignment="1">
      <alignment vertical="center" wrapText="1"/>
    </xf>
    <xf numFmtId="0" fontId="112" fillId="0" borderId="11" xfId="0" applyFont="1" applyBorder="1" applyAlignment="1">
      <alignment horizontal="right" vertical="center" wrapText="1"/>
    </xf>
    <xf numFmtId="168" fontId="3" fillId="0" borderId="11" xfId="0" applyNumberFormat="1" applyFont="1" applyBorder="1" applyAlignment="1">
      <alignment horizontal="center" vertical="center" wrapText="1"/>
    </xf>
    <xf numFmtId="167" fontId="2" fillId="0" borderId="11" xfId="0" applyNumberFormat="1" applyFont="1" applyBorder="1" applyAlignment="1">
      <alignment horizontal="center" vertical="center" wrapText="1"/>
    </xf>
    <xf numFmtId="167" fontId="2" fillId="0" borderId="0" xfId="0" applyNumberFormat="1" applyFont="1" applyBorder="1" applyAlignment="1">
      <alignment horizontal="center" vertical="center" wrapText="1"/>
    </xf>
    <xf numFmtId="164" fontId="36"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43"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0" fillId="0" borderId="0" xfId="0" applyFill="1" applyAlignment="1">
      <alignment vertical="center" wrapText="1"/>
    </xf>
    <xf numFmtId="170" fontId="24" fillId="0" borderId="1" xfId="0" applyNumberFormat="1" applyFont="1" applyBorder="1" applyAlignment="1">
      <alignment horizontal="center" vertical="center" wrapText="1"/>
    </xf>
    <xf numFmtId="170" fontId="42" fillId="0" borderId="1" xfId="0" applyNumberFormat="1" applyFont="1" applyBorder="1" applyAlignment="1">
      <alignment horizontal="center" vertical="center" wrapText="1"/>
    </xf>
    <xf numFmtId="0" fontId="2" fillId="0" borderId="10" xfId="0" applyFont="1" applyFill="1" applyBorder="1" applyAlignment="1">
      <alignment horizontal="center" vertical="center" wrapText="1"/>
    </xf>
    <xf numFmtId="168" fontId="25" fillId="0" borderId="1" xfId="0" applyNumberFormat="1" applyFont="1" applyBorder="1" applyAlignment="1">
      <alignment vertical="center" wrapText="1"/>
    </xf>
    <xf numFmtId="168" fontId="29" fillId="0" borderId="1" xfId="0" applyNumberFormat="1" applyFont="1" applyBorder="1" applyAlignment="1">
      <alignment horizontal="center" vertical="center" wrapText="1"/>
    </xf>
    <xf numFmtId="0" fontId="41" fillId="0" borderId="1" xfId="0" applyFont="1" applyBorder="1" applyAlignment="1">
      <alignment horizontal="justify" vertical="center" wrapText="1"/>
    </xf>
    <xf numFmtId="167" fontId="36" fillId="0" borderId="1" xfId="0" applyNumberFormat="1" applyFont="1" applyBorder="1" applyAlignment="1">
      <alignment horizontal="center" vertical="center" wrapText="1"/>
    </xf>
    <xf numFmtId="167" fontId="42" fillId="0" borderId="1" xfId="0" applyNumberFormat="1" applyFont="1" applyBorder="1" applyAlignment="1">
      <alignment horizontal="center" vertical="center" wrapText="1"/>
    </xf>
    <xf numFmtId="168" fontId="42" fillId="0" borderId="1" xfId="0" applyNumberFormat="1" applyFont="1" applyBorder="1" applyAlignment="1">
      <alignment horizontal="center" vertical="center" wrapText="1"/>
    </xf>
    <xf numFmtId="0" fontId="23" fillId="0" borderId="0" xfId="0" applyFont="1" applyBorder="1" applyAlignment="1">
      <alignment horizontal="left" vertical="center" wrapText="1"/>
    </xf>
    <xf numFmtId="168" fontId="36" fillId="0" borderId="18" xfId="0" applyNumberFormat="1" applyFont="1" applyBorder="1" applyAlignment="1">
      <alignment horizontal="center" vertical="center" wrapText="1"/>
    </xf>
    <xf numFmtId="168" fontId="36" fillId="0" borderId="41" xfId="0" applyNumberFormat="1" applyFont="1" applyBorder="1" applyAlignment="1">
      <alignment horizontal="center" vertical="center" wrapText="1"/>
    </xf>
    <xf numFmtId="168" fontId="42" fillId="0" borderId="18" xfId="0" applyNumberFormat="1" applyFont="1" applyBorder="1" applyAlignment="1">
      <alignment horizontal="center" vertical="center" wrapText="1"/>
    </xf>
    <xf numFmtId="164" fontId="5" fillId="0" borderId="18" xfId="0" applyNumberFormat="1" applyFont="1" applyBorder="1" applyAlignment="1">
      <alignment horizontal="center" vertical="center" wrapText="1"/>
    </xf>
    <xf numFmtId="168" fontId="24" fillId="0" borderId="8" xfId="0" applyNumberFormat="1" applyFont="1" applyBorder="1" applyAlignment="1">
      <alignment vertical="center" wrapText="1"/>
    </xf>
    <xf numFmtId="168" fontId="29" fillId="0" borderId="8" xfId="0" applyNumberFormat="1" applyFont="1" applyBorder="1" applyAlignment="1">
      <alignment vertical="center" wrapText="1"/>
    </xf>
    <xf numFmtId="168" fontId="24" fillId="0" borderId="1" xfId="0" applyNumberFormat="1" applyFont="1" applyBorder="1" applyAlignment="1">
      <alignment vertical="center" wrapText="1"/>
    </xf>
    <xf numFmtId="168" fontId="13" fillId="0" borderId="1" xfId="0" applyNumberFormat="1" applyFont="1" applyBorder="1" applyAlignment="1">
      <alignment vertical="center" wrapText="1"/>
    </xf>
    <xf numFmtId="164" fontId="6" fillId="0" borderId="1" xfId="0" applyNumberFormat="1" applyFont="1" applyBorder="1" applyAlignment="1">
      <alignment horizontal="center" vertical="center" wrapText="1"/>
    </xf>
    <xf numFmtId="168" fontId="0" fillId="0" borderId="18" xfId="0" applyNumberFormat="1" applyBorder="1" applyAlignment="1">
      <alignment horizontal="center" vertical="center"/>
    </xf>
    <xf numFmtId="168" fontId="43" fillId="0" borderId="1" xfId="0" applyNumberFormat="1" applyFont="1" applyBorder="1" applyAlignment="1">
      <alignment vertical="center" wrapText="1"/>
    </xf>
    <xf numFmtId="168" fontId="22" fillId="0" borderId="1" xfId="0" applyNumberFormat="1" applyFont="1" applyBorder="1" applyAlignment="1">
      <alignment vertical="center" wrapText="1"/>
    </xf>
    <xf numFmtId="168" fontId="29" fillId="0" borderId="1" xfId="0" applyNumberFormat="1" applyFont="1" applyBorder="1" applyAlignment="1">
      <alignment vertical="center" wrapText="1"/>
    </xf>
    <xf numFmtId="0" fontId="30" fillId="0" borderId="1" xfId="0" applyFont="1" applyBorder="1" applyAlignment="1">
      <alignment horizontal="right" vertical="center" wrapText="1"/>
    </xf>
    <xf numFmtId="168" fontId="51" fillId="0" borderId="1" xfId="0" applyNumberFormat="1" applyFont="1" applyBorder="1" applyAlignment="1">
      <alignment vertical="center" wrapText="1"/>
    </xf>
    <xf numFmtId="0" fontId="107" fillId="0" borderId="18" xfId="0" applyFont="1" applyBorder="1" applyAlignment="1">
      <alignment horizontal="center" vertical="center" wrapText="1"/>
    </xf>
    <xf numFmtId="0" fontId="107" fillId="0" borderId="0" xfId="0" applyFont="1" applyBorder="1" applyAlignment="1">
      <alignment horizontal="center" vertical="center"/>
    </xf>
    <xf numFmtId="168" fontId="132" fillId="0" borderId="18" xfId="0" applyNumberFormat="1" applyFont="1" applyBorder="1" applyAlignment="1">
      <alignment horizontal="center" vertical="center"/>
    </xf>
    <xf numFmtId="168" fontId="42" fillId="0" borderId="1" xfId="0" applyNumberFormat="1" applyFont="1" applyBorder="1" applyAlignment="1">
      <alignment vertical="center" wrapText="1"/>
    </xf>
    <xf numFmtId="168" fontId="43" fillId="0" borderId="1" xfId="0" applyNumberFormat="1" applyFont="1" applyBorder="1" applyAlignment="1">
      <alignment horizontal="center" vertical="center" wrapText="1"/>
    </xf>
    <xf numFmtId="164" fontId="41" fillId="0" borderId="6" xfId="0" applyNumberFormat="1" applyFont="1" applyBorder="1" applyAlignment="1">
      <alignment horizontal="center" vertical="center" wrapText="1"/>
    </xf>
    <xf numFmtId="164" fontId="41" fillId="0" borderId="4" xfId="0" applyNumberFormat="1" applyFont="1" applyBorder="1" applyAlignment="1">
      <alignment horizontal="center" vertical="center" wrapText="1"/>
    </xf>
    <xf numFmtId="164" fontId="41" fillId="0" borderId="1" xfId="0" applyNumberFormat="1" applyFont="1" applyBorder="1" applyAlignment="1">
      <alignment horizontal="center" vertical="center" wrapText="1"/>
    </xf>
    <xf numFmtId="0" fontId="0" fillId="0" borderId="0" xfId="0" applyAlignment="1">
      <alignment horizontal="center" wrapText="1"/>
    </xf>
    <xf numFmtId="164" fontId="2" fillId="0" borderId="1" xfId="0" applyNumberFormat="1" applyFont="1" applyBorder="1" applyAlignment="1">
      <alignment horizontal="center" vertical="center" wrapText="1"/>
    </xf>
    <xf numFmtId="0" fontId="0" fillId="0" borderId="0" xfId="0" applyFont="1" applyAlignment="1">
      <alignment horizontal="center" wrapText="1"/>
    </xf>
    <xf numFmtId="164" fontId="36" fillId="0" borderId="1" xfId="0" applyNumberFormat="1" applyFont="1" applyBorder="1" applyAlignment="1">
      <alignment horizontal="center" vertical="center" wrapText="1"/>
    </xf>
    <xf numFmtId="0" fontId="27" fillId="0" borderId="0" xfId="0" applyFont="1" applyAlignment="1">
      <alignment horizontal="left" vertical="center" wrapText="1"/>
    </xf>
    <xf numFmtId="0" fontId="42" fillId="0" borderId="0" xfId="0" applyFont="1" applyAlignment="1">
      <alignment horizontal="left" vertical="center" wrapText="1"/>
    </xf>
    <xf numFmtId="164" fontId="24"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0" fillId="0" borderId="0" xfId="0" applyBorder="1" applyAlignment="1">
      <alignment horizontal="center" vertical="center" wrapText="1"/>
    </xf>
    <xf numFmtId="0" fontId="25" fillId="0" borderId="1" xfId="0" applyFont="1" applyBorder="1" applyAlignment="1">
      <alignment horizontal="center" vertical="center" wrapText="1"/>
    </xf>
    <xf numFmtId="0" fontId="0" fillId="0" borderId="14" xfId="0" applyBorder="1" applyAlignment="1">
      <alignment horizontal="center" vertical="center" wrapText="1"/>
    </xf>
    <xf numFmtId="0" fontId="13" fillId="0" borderId="0" xfId="0" applyFont="1" applyBorder="1" applyAlignment="1">
      <alignment horizontal="center" vertical="center" wrapText="1"/>
    </xf>
    <xf numFmtId="0" fontId="5" fillId="0" borderId="0" xfId="0" applyFont="1" applyAlignment="1">
      <alignment horizontal="left" vertical="center" wrapText="1"/>
    </xf>
    <xf numFmtId="0" fontId="24" fillId="0" borderId="4" xfId="0" applyFont="1" applyBorder="1" applyAlignment="1">
      <alignment horizontal="center" vertical="center" wrapText="1"/>
    </xf>
    <xf numFmtId="168" fontId="24" fillId="0" borderId="1" xfId="0" applyNumberFormat="1" applyFont="1" applyBorder="1" applyAlignment="1">
      <alignment horizontal="center" vertical="center" wrapText="1"/>
    </xf>
    <xf numFmtId="0" fontId="63" fillId="0" borderId="0" xfId="0" applyFont="1" applyAlignment="1">
      <alignment horizontal="left" vertical="center" wrapText="1"/>
    </xf>
    <xf numFmtId="0" fontId="44" fillId="0" borderId="1" xfId="0" applyFont="1" applyBorder="1" applyAlignment="1">
      <alignment horizontal="center" vertical="center" wrapText="1"/>
    </xf>
    <xf numFmtId="0" fontId="0" fillId="0" borderId="10" xfId="0" applyBorder="1" applyAlignment="1">
      <alignment horizontal="center" vertical="center" wrapText="1"/>
    </xf>
    <xf numFmtId="0" fontId="43" fillId="0" borderId="6" xfId="0" applyFont="1" applyBorder="1" applyAlignment="1">
      <alignment horizontal="center" vertical="center" wrapText="1"/>
    </xf>
    <xf numFmtId="0" fontId="0" fillId="0" borderId="0" xfId="0" applyAlignment="1">
      <alignment horizontal="center" vertical="center" wrapText="1"/>
    </xf>
    <xf numFmtId="0" fontId="44" fillId="0" borderId="0" xfId="0" applyFont="1" applyAlignment="1">
      <alignment horizontal="lef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164" fontId="43"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124" fillId="0" borderId="1" xfId="0" applyFont="1" applyBorder="1" applyAlignment="1">
      <alignment horizontal="center" vertical="center" wrapText="1"/>
    </xf>
    <xf numFmtId="0" fontId="5" fillId="0" borderId="0" xfId="0" applyFont="1" applyAlignment="1">
      <alignment horizontal="center" vertical="center" wrapText="1"/>
    </xf>
    <xf numFmtId="0" fontId="92" fillId="0" borderId="0" xfId="0" applyFont="1" applyAlignment="1">
      <alignment horizontal="center" vertical="center" wrapText="1"/>
    </xf>
    <xf numFmtId="0" fontId="5" fillId="0" borderId="0" xfId="0" applyFont="1" applyBorder="1" applyAlignment="1">
      <alignment horizontal="center" vertical="center" wrapText="1"/>
    </xf>
    <xf numFmtId="0" fontId="51" fillId="0" borderId="1" xfId="0" applyFont="1" applyBorder="1" applyAlignment="1">
      <alignment horizontal="center" vertical="center" wrapText="1"/>
    </xf>
    <xf numFmtId="0" fontId="36" fillId="0" borderId="4" xfId="0" applyFont="1" applyBorder="1" applyAlignment="1">
      <alignment horizontal="center" vertical="center" wrapText="1"/>
    </xf>
    <xf numFmtId="0" fontId="134" fillId="0" borderId="0" xfId="0" applyFont="1" applyAlignment="1">
      <alignment vertical="center" wrapText="1"/>
    </xf>
    <xf numFmtId="0" fontId="135" fillId="0" borderId="1" xfId="0" applyFont="1" applyBorder="1" applyAlignment="1">
      <alignment horizontal="center" vertical="center" wrapText="1"/>
    </xf>
    <xf numFmtId="0" fontId="30" fillId="0" borderId="15" xfId="0" applyFont="1" applyBorder="1" applyAlignment="1">
      <alignment horizontal="center" vertical="center" wrapText="1"/>
    </xf>
    <xf numFmtId="0" fontId="44" fillId="0" borderId="6" xfId="0" applyFont="1" applyBorder="1" applyAlignment="1">
      <alignment horizontal="center" vertical="center" wrapText="1"/>
    </xf>
    <xf numFmtId="0" fontId="140" fillId="0" borderId="1" xfId="0" applyFont="1" applyBorder="1" applyAlignment="1">
      <alignment horizontal="center" vertical="center" wrapText="1"/>
    </xf>
    <xf numFmtId="0" fontId="0" fillId="0" borderId="8" xfId="0" applyFont="1" applyBorder="1" applyAlignment="1">
      <alignment horizontal="right" vertical="center" wrapText="1"/>
    </xf>
    <xf numFmtId="168" fontId="19" fillId="0" borderId="11" xfId="0" applyNumberFormat="1" applyFont="1" applyBorder="1" applyAlignment="1">
      <alignment horizontal="center" vertical="center" wrapText="1"/>
    </xf>
    <xf numFmtId="0" fontId="142" fillId="0" borderId="0" xfId="0" applyFont="1" applyAlignment="1">
      <alignment vertical="center" wrapText="1"/>
    </xf>
    <xf numFmtId="168" fontId="27" fillId="0" borderId="11" xfId="0" applyNumberFormat="1" applyFont="1" applyBorder="1" applyAlignment="1">
      <alignment horizontal="center" vertical="center" wrapText="1"/>
    </xf>
    <xf numFmtId="0" fontId="64" fillId="0" borderId="1" xfId="0" applyFont="1" applyBorder="1" applyAlignment="1">
      <alignment horizontal="center" vertical="center" wrapText="1"/>
    </xf>
    <xf numFmtId="0" fontId="145" fillId="0" borderId="1" xfId="0" applyFont="1" applyBorder="1" applyAlignment="1">
      <alignment horizontal="center" vertical="center" wrapText="1"/>
    </xf>
    <xf numFmtId="0" fontId="51" fillId="0" borderId="2" xfId="0" applyFont="1" applyBorder="1" applyAlignment="1">
      <alignment horizontal="center" vertical="center" wrapText="1"/>
    </xf>
    <xf numFmtId="0" fontId="64" fillId="0" borderId="3" xfId="0" applyFont="1" applyBorder="1" applyAlignment="1">
      <alignment horizontal="center" vertical="top" wrapText="1"/>
    </xf>
    <xf numFmtId="0" fontId="143" fillId="0" borderId="1" xfId="0" applyFont="1" applyBorder="1" applyAlignment="1">
      <alignment horizontal="center" vertical="center" wrapText="1"/>
    </xf>
    <xf numFmtId="165" fontId="16" fillId="0" borderId="0" xfId="0" applyNumberFormat="1" applyFont="1" applyAlignment="1">
      <alignment vertical="center" wrapText="1"/>
    </xf>
    <xf numFmtId="0" fontId="147" fillId="0" borderId="0" xfId="0" applyFont="1" applyAlignment="1">
      <alignment vertical="center" wrapText="1"/>
    </xf>
    <xf numFmtId="164" fontId="5" fillId="0" borderId="0" xfId="0" applyNumberFormat="1" applyFont="1" applyBorder="1" applyAlignment="1">
      <alignment horizontal="center" vertical="center" wrapText="1"/>
    </xf>
    <xf numFmtId="164" fontId="6" fillId="0" borderId="0" xfId="0" applyNumberFormat="1" applyFont="1" applyBorder="1" applyAlignment="1">
      <alignment horizontal="center" vertical="center" wrapText="1"/>
    </xf>
    <xf numFmtId="0" fontId="41" fillId="0" borderId="31" xfId="0" applyFont="1" applyBorder="1" applyAlignment="1">
      <alignment vertical="center" wrapText="1"/>
    </xf>
    <xf numFmtId="164" fontId="41" fillId="0" borderId="31" xfId="0" applyNumberFormat="1" applyFont="1" applyBorder="1" applyAlignment="1">
      <alignment horizontal="left" vertical="center" wrapText="1"/>
    </xf>
    <xf numFmtId="0" fontId="13" fillId="0" borderId="1" xfId="0" applyFont="1" applyBorder="1" applyAlignment="1">
      <alignment horizontal="left" vertical="center" wrapText="1"/>
    </xf>
    <xf numFmtId="164" fontId="13" fillId="0" borderId="1"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164" fontId="13" fillId="0" borderId="8" xfId="0" applyNumberFormat="1" applyFont="1" applyBorder="1" applyAlignment="1">
      <alignment horizontal="center" vertical="center" wrapText="1"/>
    </xf>
    <xf numFmtId="164" fontId="13" fillId="0" borderId="7" xfId="0" applyNumberFormat="1" applyFont="1" applyBorder="1" applyAlignment="1">
      <alignment horizontal="center" vertical="center" wrapText="1"/>
    </xf>
    <xf numFmtId="164" fontId="13" fillId="0" borderId="4"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6" xfId="0" applyFont="1" applyBorder="1" applyAlignment="1">
      <alignment horizontal="center" vertical="center" wrapText="1"/>
    </xf>
    <xf numFmtId="0" fontId="3" fillId="0" borderId="27" xfId="0" applyFont="1" applyBorder="1" applyAlignment="1">
      <alignment horizontal="center" vertical="center" wrapText="1"/>
    </xf>
    <xf numFmtId="164" fontId="3" fillId="0" borderId="25" xfId="0" applyNumberFormat="1" applyFont="1" applyBorder="1" applyAlignment="1">
      <alignment horizontal="center" vertical="center" wrapText="1"/>
    </xf>
    <xf numFmtId="164" fontId="3" fillId="0" borderId="27"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13"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7" xfId="0" applyFont="1" applyBorder="1" applyAlignment="1">
      <alignment horizontal="center" vertical="center" wrapText="1"/>
    </xf>
    <xf numFmtId="0" fontId="27" fillId="0" borderId="0" xfId="0" applyFont="1" applyBorder="1" applyAlignment="1">
      <alignment horizontal="left" vertical="center"/>
    </xf>
    <xf numFmtId="0" fontId="5" fillId="0" borderId="0" xfId="0" applyFont="1" applyAlignment="1">
      <alignment horizontal="left"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164" fontId="3" fillId="0" borderId="37" xfId="0" applyNumberFormat="1" applyFont="1" applyBorder="1" applyAlignment="1">
      <alignment horizontal="center" vertical="center" wrapText="1"/>
    </xf>
    <xf numFmtId="164" fontId="3" fillId="0" borderId="38" xfId="0" applyNumberFormat="1" applyFont="1" applyBorder="1" applyAlignment="1">
      <alignment horizontal="center" vertical="center" wrapText="1"/>
    </xf>
    <xf numFmtId="164" fontId="3" fillId="0" borderId="39" xfId="0" applyNumberFormat="1" applyFont="1" applyBorder="1" applyAlignment="1">
      <alignment horizontal="center" vertical="center" wrapText="1"/>
    </xf>
    <xf numFmtId="164" fontId="3" fillId="0" borderId="40"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98" fillId="0" borderId="11" xfId="0" applyFont="1" applyBorder="1" applyAlignment="1">
      <alignment horizontal="left" vertical="center" wrapText="1" indent="1"/>
    </xf>
    <xf numFmtId="168" fontId="13" fillId="0" borderId="8" xfId="0" applyNumberFormat="1" applyFont="1" applyBorder="1" applyAlignment="1">
      <alignment horizontal="center" vertical="center" wrapText="1"/>
    </xf>
    <xf numFmtId="168" fontId="13" fillId="0" borderId="4"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164" fontId="36" fillId="0" borderId="1" xfId="0" applyNumberFormat="1" applyFont="1" applyBorder="1" applyAlignment="1">
      <alignment horizontal="center" vertical="center" wrapText="1"/>
    </xf>
    <xf numFmtId="0" fontId="97" fillId="0" borderId="9" xfId="0" applyFont="1" applyBorder="1" applyAlignment="1">
      <alignment horizontal="center" vertical="center" wrapText="1"/>
    </xf>
    <xf numFmtId="0" fontId="97" fillId="0" borderId="10" xfId="0" applyFont="1" applyBorder="1" applyAlignment="1">
      <alignment horizontal="center" vertical="center" wrapText="1"/>
    </xf>
    <xf numFmtId="164" fontId="36" fillId="0" borderId="9" xfId="0" applyNumberFormat="1" applyFont="1" applyBorder="1" applyAlignment="1">
      <alignment horizontal="center" vertical="center" wrapText="1"/>
    </xf>
    <xf numFmtId="164" fontId="36" fillId="0" borderId="16" xfId="0" applyNumberFormat="1" applyFont="1" applyBorder="1" applyAlignment="1">
      <alignment horizontal="center" vertical="center" wrapText="1"/>
    </xf>
    <xf numFmtId="164" fontId="36" fillId="0" borderId="5" xfId="0" applyNumberFormat="1" applyFont="1" applyBorder="1" applyAlignment="1">
      <alignment horizontal="center" vertical="center" wrapText="1"/>
    </xf>
    <xf numFmtId="164" fontId="36" fillId="0" borderId="10" xfId="0" applyNumberFormat="1" applyFont="1" applyBorder="1" applyAlignment="1">
      <alignment horizontal="center" vertical="center" wrapText="1"/>
    </xf>
    <xf numFmtId="164" fontId="36" fillId="0" borderId="11" xfId="0" applyNumberFormat="1" applyFont="1" applyBorder="1" applyAlignment="1">
      <alignment horizontal="center" vertical="center" wrapText="1"/>
    </xf>
    <xf numFmtId="164" fontId="36" fillId="0" borderId="6" xfId="0" applyNumberFormat="1" applyFont="1" applyBorder="1" applyAlignment="1">
      <alignment horizontal="center" vertical="center" wrapText="1"/>
    </xf>
    <xf numFmtId="164" fontId="42" fillId="0" borderId="1" xfId="0" applyNumberFormat="1" applyFont="1" applyBorder="1" applyAlignment="1">
      <alignment horizontal="center" vertical="center" wrapText="1"/>
    </xf>
    <xf numFmtId="0" fontId="42" fillId="0" borderId="1" xfId="0" applyFont="1" applyBorder="1" applyAlignment="1">
      <alignment horizontal="left" vertical="center" wrapText="1"/>
    </xf>
    <xf numFmtId="0" fontId="42" fillId="0" borderId="3" xfId="0" applyFont="1" applyBorder="1" applyAlignment="1">
      <alignment horizontal="left" vertical="center" wrapText="1"/>
    </xf>
    <xf numFmtId="0" fontId="36" fillId="0" borderId="1" xfId="0" applyFont="1" applyBorder="1" applyAlignment="1">
      <alignment horizontal="left" vertical="center" wrapText="1"/>
    </xf>
    <xf numFmtId="0" fontId="57" fillId="0" borderId="9" xfId="0" applyFont="1" applyBorder="1" applyAlignment="1">
      <alignment horizontal="center" vertical="center" wrapText="1"/>
    </xf>
    <xf numFmtId="0" fontId="57" fillId="0" borderId="16"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9" xfId="0" applyFont="1" applyBorder="1" applyAlignment="1">
      <alignment horizontal="center" vertical="center" wrapText="1"/>
    </xf>
    <xf numFmtId="168" fontId="36" fillId="0" borderId="5" xfId="0" applyNumberFormat="1" applyFont="1" applyBorder="1" applyAlignment="1">
      <alignment horizontal="center" vertical="center" wrapText="1"/>
    </xf>
    <xf numFmtId="168" fontId="36" fillId="0" borderId="6" xfId="0" applyNumberFormat="1" applyFont="1" applyBorder="1" applyAlignment="1">
      <alignment horizontal="center" vertical="center" wrapText="1"/>
    </xf>
    <xf numFmtId="0" fontId="36" fillId="0" borderId="8" xfId="0" applyFont="1" applyBorder="1" applyAlignment="1">
      <alignment horizontal="left" vertical="center" wrapText="1"/>
    </xf>
    <xf numFmtId="0" fontId="42" fillId="0" borderId="2" xfId="0" applyFont="1" applyBorder="1" applyAlignment="1">
      <alignment horizontal="center" vertical="center" wrapText="1"/>
    </xf>
    <xf numFmtId="0" fontId="42" fillId="0" borderId="1" xfId="0" applyFont="1" applyBorder="1" applyAlignment="1">
      <alignment horizontal="center" vertical="center" wrapText="1"/>
    </xf>
    <xf numFmtId="0" fontId="27" fillId="0" borderId="0" xfId="0" applyFont="1" applyAlignment="1">
      <alignment horizontal="left" vertical="center" wrapText="1"/>
    </xf>
    <xf numFmtId="0" fontId="42" fillId="0" borderId="0" xfId="0" applyFont="1" applyAlignment="1">
      <alignment horizontal="left" vertical="center" wrapText="1"/>
    </xf>
    <xf numFmtId="164" fontId="36" fillId="0" borderId="8" xfId="0" applyNumberFormat="1" applyFont="1" applyBorder="1" applyAlignment="1">
      <alignment horizontal="center" vertical="center" wrapText="1"/>
    </xf>
    <xf numFmtId="164" fontId="36" fillId="0" borderId="4" xfId="0" applyNumberFormat="1" applyFont="1" applyBorder="1" applyAlignment="1">
      <alignment horizontal="center" vertical="center" wrapText="1"/>
    </xf>
    <xf numFmtId="0" fontId="42" fillId="0" borderId="9"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6" xfId="0" applyFont="1" applyBorder="1" applyAlignment="1">
      <alignment horizontal="center" vertical="center" wrapText="1"/>
    </xf>
    <xf numFmtId="0" fontId="36" fillId="0" borderId="7" xfId="0" applyFont="1" applyBorder="1" applyAlignment="1">
      <alignment horizontal="left" vertical="center" wrapText="1"/>
    </xf>
    <xf numFmtId="0" fontId="36" fillId="0" borderId="4" xfId="0" applyFont="1" applyBorder="1" applyAlignment="1">
      <alignment horizontal="left" vertical="center" wrapText="1"/>
    </xf>
    <xf numFmtId="0" fontId="42" fillId="0" borderId="8"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4" xfId="0" applyFont="1" applyBorder="1" applyAlignment="1">
      <alignment horizontal="center" vertical="center" wrapText="1"/>
    </xf>
    <xf numFmtId="0" fontId="6" fillId="0" borderId="0" xfId="0" applyFont="1" applyAlignment="1">
      <alignment horizontal="left" vertical="center" wrapText="1"/>
    </xf>
    <xf numFmtId="164" fontId="24" fillId="0" borderId="9" xfId="0" applyNumberFormat="1" applyFont="1" applyBorder="1" applyAlignment="1">
      <alignment horizontal="center" vertical="center" wrapText="1"/>
    </xf>
    <xf numFmtId="164" fontId="24" fillId="0" borderId="5" xfId="0" applyNumberFormat="1" applyFont="1" applyBorder="1" applyAlignment="1">
      <alignment horizontal="center" vertical="center" wrapText="1"/>
    </xf>
    <xf numFmtId="164" fontId="24" fillId="0" borderId="14" xfId="0" applyNumberFormat="1" applyFont="1" applyBorder="1" applyAlignment="1">
      <alignment horizontal="center" vertical="center" wrapText="1"/>
    </xf>
    <xf numFmtId="164" fontId="24" fillId="0" borderId="15" xfId="0" applyNumberFormat="1" applyFont="1" applyBorder="1" applyAlignment="1">
      <alignment horizontal="center" vertical="center" wrapText="1"/>
    </xf>
    <xf numFmtId="164" fontId="24" fillId="0" borderId="10" xfId="0" applyNumberFormat="1" applyFont="1" applyBorder="1" applyAlignment="1">
      <alignment horizontal="center" vertical="center" wrapText="1"/>
    </xf>
    <xf numFmtId="164" fontId="24" fillId="0" borderId="6"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25" fillId="0" borderId="17" xfId="0" applyFont="1" applyBorder="1" applyAlignment="1">
      <alignment horizontal="center" vertical="top" wrapText="1"/>
    </xf>
    <xf numFmtId="0" fontId="25" fillId="0" borderId="15" xfId="0" applyFont="1" applyBorder="1" applyAlignment="1">
      <alignment horizontal="center" vertical="top" wrapText="1"/>
    </xf>
    <xf numFmtId="0" fontId="25" fillId="0" borderId="3" xfId="0" applyFont="1" applyBorder="1" applyAlignment="1">
      <alignment horizontal="center" vertical="top" wrapText="1"/>
    </xf>
    <xf numFmtId="0" fontId="25" fillId="0" borderId="6" xfId="0" applyFont="1" applyBorder="1" applyAlignment="1">
      <alignment horizontal="center" vertical="top" wrapText="1"/>
    </xf>
    <xf numFmtId="0" fontId="59" fillId="0" borderId="9" xfId="0" applyFont="1" applyBorder="1" applyAlignment="1">
      <alignment horizontal="center" wrapText="1"/>
    </xf>
    <xf numFmtId="0" fontId="59" fillId="0" borderId="5" xfId="0" applyFont="1" applyBorder="1" applyAlignment="1">
      <alignment horizontal="center" wrapText="1"/>
    </xf>
    <xf numFmtId="0" fontId="59" fillId="0" borderId="14" xfId="0" applyFont="1" applyBorder="1" applyAlignment="1">
      <alignment horizontal="center" wrapText="1"/>
    </xf>
    <xf numFmtId="0" fontId="59" fillId="0" borderId="15" xfId="0" applyFont="1" applyBorder="1" applyAlignment="1">
      <alignment horizontal="center" wrapText="1"/>
    </xf>
    <xf numFmtId="0" fontId="42" fillId="0" borderId="8" xfId="0" applyFont="1" applyBorder="1" applyAlignment="1">
      <alignment horizontal="left" vertical="center" wrapText="1"/>
    </xf>
    <xf numFmtId="0" fontId="42" fillId="0" borderId="7" xfId="0" applyFont="1" applyBorder="1" applyAlignment="1">
      <alignment horizontal="left" vertical="center" wrapText="1"/>
    </xf>
    <xf numFmtId="168" fontId="20" fillId="0" borderId="7" xfId="0" applyNumberFormat="1" applyFont="1" applyBorder="1" applyAlignment="1">
      <alignment horizontal="center" vertical="center" wrapText="1"/>
    </xf>
    <xf numFmtId="0" fontId="23" fillId="0" borderId="15" xfId="0" applyFont="1" applyBorder="1" applyAlignment="1">
      <alignment horizontal="center" vertical="top" wrapText="1"/>
    </xf>
    <xf numFmtId="0" fontId="23" fillId="0" borderId="0" xfId="0" applyFont="1" applyBorder="1" applyAlignment="1">
      <alignment horizontal="center" vertical="top" wrapText="1"/>
    </xf>
    <xf numFmtId="0" fontId="57" fillId="0" borderId="0" xfId="0" applyFont="1" applyBorder="1" applyAlignment="1">
      <alignment horizontal="center" wrapText="1"/>
    </xf>
    <xf numFmtId="0" fontId="29" fillId="0" borderId="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4" xfId="0" applyFont="1" applyBorder="1" applyAlignment="1">
      <alignment horizontal="center" vertical="center" wrapText="1"/>
    </xf>
    <xf numFmtId="164" fontId="24"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164" fontId="36" fillId="0" borderId="2" xfId="0" applyNumberFormat="1" applyFont="1" applyBorder="1" applyAlignment="1">
      <alignment horizontal="center" vertical="center" wrapText="1"/>
    </xf>
    <xf numFmtId="164" fontId="36" fillId="0" borderId="17" xfId="0" applyNumberFormat="1" applyFont="1" applyBorder="1" applyAlignment="1">
      <alignment horizontal="center" vertical="center" wrapText="1"/>
    </xf>
    <xf numFmtId="164" fontId="36" fillId="0" borderId="3" xfId="0" applyNumberFormat="1" applyFont="1" applyBorder="1" applyAlignment="1">
      <alignment horizontal="center" vertical="center" wrapText="1"/>
    </xf>
    <xf numFmtId="0" fontId="24" fillId="0" borderId="9" xfId="0" applyFont="1" applyBorder="1" applyAlignment="1">
      <alignment horizontal="left" vertical="center" wrapText="1"/>
    </xf>
    <xf numFmtId="0" fontId="24" fillId="0" borderId="16" xfId="0" applyFont="1" applyBorder="1" applyAlignment="1">
      <alignment horizontal="left" vertical="center" wrapText="1"/>
    </xf>
    <xf numFmtId="0" fontId="24" fillId="0" borderId="5" xfId="0" applyFont="1" applyBorder="1" applyAlignment="1">
      <alignment horizontal="left" vertical="center" wrapText="1"/>
    </xf>
    <xf numFmtId="0" fontId="24" fillId="0" borderId="14" xfId="0" applyFont="1" applyBorder="1" applyAlignment="1">
      <alignment horizontal="left" vertical="center" wrapText="1"/>
    </xf>
    <xf numFmtId="0" fontId="24" fillId="0" borderId="0" xfId="0" applyFont="1" applyBorder="1" applyAlignment="1">
      <alignment horizontal="left" vertical="center" wrapText="1"/>
    </xf>
    <xf numFmtId="0" fontId="24" fillId="0" borderId="15"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6" xfId="0" applyFont="1" applyBorder="1" applyAlignment="1">
      <alignment horizontal="left" vertical="center" wrapText="1"/>
    </xf>
    <xf numFmtId="0" fontId="42" fillId="0" borderId="2" xfId="0" applyFont="1" applyBorder="1" applyAlignment="1">
      <alignment horizontal="right" vertical="center" wrapText="1"/>
    </xf>
    <xf numFmtId="0" fontId="135" fillId="0" borderId="1" xfId="0" applyFont="1" applyBorder="1" applyAlignment="1">
      <alignment horizontal="center" vertical="center" wrapText="1"/>
    </xf>
    <xf numFmtId="0" fontId="25" fillId="0" borderId="14" xfId="0" applyFont="1" applyBorder="1" applyAlignment="1">
      <alignment horizontal="left" vertical="center" wrapText="1"/>
    </xf>
    <xf numFmtId="0" fontId="25" fillId="0" borderId="0" xfId="0" applyFont="1" applyBorder="1" applyAlignment="1">
      <alignment horizontal="left" vertical="center" wrapText="1"/>
    </xf>
    <xf numFmtId="0" fontId="25" fillId="0" borderId="15"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6" xfId="0" applyFont="1" applyBorder="1" applyAlignment="1">
      <alignment horizontal="left" vertical="center" wrapText="1"/>
    </xf>
    <xf numFmtId="0" fontId="136" fillId="0" borderId="8" xfId="0" applyFont="1" applyBorder="1" applyAlignment="1">
      <alignment horizontal="left" vertical="center" wrapText="1"/>
    </xf>
    <xf numFmtId="0" fontId="136" fillId="0" borderId="7" xfId="0" applyFont="1" applyBorder="1" applyAlignment="1">
      <alignment horizontal="left" vertical="center" wrapText="1"/>
    </xf>
    <xf numFmtId="173" fontId="133" fillId="0" borderId="7" xfId="0" applyNumberFormat="1" applyFont="1" applyBorder="1" applyAlignment="1">
      <alignment horizontal="center" vertical="center" wrapText="1"/>
    </xf>
    <xf numFmtId="0" fontId="24" fillId="0" borderId="1" xfId="0" applyFont="1" applyBorder="1" applyAlignment="1">
      <alignment horizontal="center" vertical="center" wrapText="1"/>
    </xf>
    <xf numFmtId="164" fontId="135" fillId="0" borderId="1" xfId="0" applyNumberFormat="1" applyFont="1" applyBorder="1" applyAlignment="1">
      <alignment horizontal="center" vertical="center" wrapText="1"/>
    </xf>
    <xf numFmtId="0" fontId="135" fillId="0" borderId="1" xfId="0" applyFont="1" applyBorder="1" applyAlignment="1">
      <alignment horizontal="right" vertical="center" wrapText="1"/>
    </xf>
    <xf numFmtId="168" fontId="24" fillId="0" borderId="8" xfId="0" applyNumberFormat="1" applyFont="1" applyBorder="1" applyAlignment="1">
      <alignment horizontal="center" vertical="center" wrapText="1"/>
    </xf>
    <xf numFmtId="168" fontId="24" fillId="0" borderId="7" xfId="0" applyNumberFormat="1" applyFont="1" applyBorder="1" applyAlignment="1">
      <alignment horizontal="center" vertical="center" wrapText="1"/>
    </xf>
    <xf numFmtId="0" fontId="36" fillId="0" borderId="9"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6" xfId="0" applyFont="1"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center" vertical="center" wrapText="1"/>
    </xf>
    <xf numFmtId="0" fontId="41" fillId="0" borderId="0" xfId="0" applyFont="1" applyBorder="1" applyAlignment="1">
      <alignment horizontal="left" vertical="center" wrapText="1"/>
    </xf>
    <xf numFmtId="0" fontId="103" fillId="0" borderId="11" xfId="0" applyFont="1" applyBorder="1" applyAlignment="1">
      <alignment vertical="center" wrapText="1"/>
    </xf>
    <xf numFmtId="0" fontId="0" fillId="0" borderId="11" xfId="0" applyBorder="1" applyAlignment="1">
      <alignment vertical="center" wrapText="1"/>
    </xf>
    <xf numFmtId="168" fontId="27" fillId="0" borderId="8" xfId="0" applyNumberFormat="1" applyFont="1" applyBorder="1" applyAlignment="1">
      <alignment horizontal="center" vertical="center" wrapText="1"/>
    </xf>
    <xf numFmtId="168" fontId="27" fillId="0" borderId="7" xfId="0" applyNumberFormat="1" applyFont="1" applyBorder="1" applyAlignment="1">
      <alignment horizontal="center" vertical="center" wrapText="1"/>
    </xf>
    <xf numFmtId="168" fontId="27" fillId="0" borderId="4" xfId="0" applyNumberFormat="1" applyFont="1" applyBorder="1" applyAlignment="1">
      <alignment horizontal="center" vertical="center" wrapText="1"/>
    </xf>
    <xf numFmtId="0" fontId="61" fillId="0" borderId="16" xfId="0" applyFont="1" applyBorder="1" applyAlignment="1">
      <alignment vertical="center" wrapText="1"/>
    </xf>
    <xf numFmtId="0" fontId="13" fillId="0" borderId="0" xfId="0" applyFont="1" applyAlignment="1">
      <alignment horizontal="left" vertical="center" wrapText="1"/>
    </xf>
    <xf numFmtId="0" fontId="29" fillId="0" borderId="1" xfId="0" applyFont="1" applyBorder="1" applyAlignment="1">
      <alignment horizontal="center" vertical="center" wrapText="1"/>
    </xf>
    <xf numFmtId="0" fontId="128" fillId="0" borderId="1" xfId="0" applyFont="1" applyBorder="1" applyAlignment="1">
      <alignment horizontal="center" vertical="center" wrapText="1"/>
    </xf>
    <xf numFmtId="0" fontId="25" fillId="0" borderId="1" xfId="0" applyFont="1" applyBorder="1" applyAlignment="1">
      <alignment horizontal="center" vertical="center" wrapText="1"/>
    </xf>
    <xf numFmtId="168" fontId="20" fillId="0" borderId="0" xfId="0" applyNumberFormat="1" applyFont="1" applyBorder="1" applyAlignment="1">
      <alignment horizontal="center" vertical="center" wrapText="1"/>
    </xf>
    <xf numFmtId="168" fontId="13" fillId="0" borderId="1" xfId="0" applyNumberFormat="1" applyFont="1" applyBorder="1" applyAlignment="1">
      <alignment horizontal="center" vertical="center" wrapText="1"/>
    </xf>
    <xf numFmtId="0" fontId="42" fillId="0" borderId="0" xfId="0" applyFont="1" applyBorder="1" applyAlignment="1">
      <alignment horizontal="left" vertical="center" wrapText="1"/>
    </xf>
    <xf numFmtId="168" fontId="42" fillId="0" borderId="0" xfId="0" applyNumberFormat="1" applyFont="1" applyBorder="1" applyAlignment="1">
      <alignment horizontal="center" vertical="center" wrapText="1"/>
    </xf>
    <xf numFmtId="0" fontId="41" fillId="0" borderId="31" xfId="0" applyFont="1" applyBorder="1" applyAlignment="1">
      <alignment horizontal="center" vertical="center" wrapText="1"/>
    </xf>
    <xf numFmtId="0" fontId="0" fillId="0" borderId="1" xfId="0" applyBorder="1" applyAlignment="1">
      <alignment horizontal="center" vertical="center" wrapText="1"/>
    </xf>
    <xf numFmtId="168" fontId="36" fillId="0" borderId="1" xfId="0" applyNumberFormat="1" applyFont="1" applyBorder="1" applyAlignment="1">
      <alignment horizontal="center" vertical="center" wrapText="1"/>
    </xf>
    <xf numFmtId="168" fontId="36" fillId="0" borderId="8" xfId="0" applyNumberFormat="1" applyFont="1" applyBorder="1" applyAlignment="1">
      <alignment horizontal="center" vertical="center" wrapText="1"/>
    </xf>
    <xf numFmtId="168" fontId="36" fillId="0" borderId="7" xfId="0" applyNumberFormat="1" applyFont="1" applyBorder="1" applyAlignment="1">
      <alignment horizontal="center" vertical="center" wrapText="1"/>
    </xf>
    <xf numFmtId="168" fontId="36" fillId="0" borderId="4" xfId="0" applyNumberFormat="1" applyFont="1" applyBorder="1" applyAlignment="1">
      <alignment horizontal="center" vertical="center" wrapText="1"/>
    </xf>
    <xf numFmtId="168" fontId="13" fillId="0" borderId="7" xfId="0" applyNumberFormat="1" applyFont="1" applyBorder="1" applyAlignment="1">
      <alignment horizontal="center" vertical="center" wrapText="1"/>
    </xf>
    <xf numFmtId="168" fontId="6" fillId="0" borderId="8" xfId="0" applyNumberFormat="1" applyFont="1" applyBorder="1" applyAlignment="1">
      <alignment horizontal="center" vertical="center" wrapText="1"/>
    </xf>
    <xf numFmtId="168" fontId="6" fillId="0" borderId="7" xfId="0" applyNumberFormat="1" applyFont="1" applyBorder="1" applyAlignment="1">
      <alignment horizontal="center" vertical="center" wrapText="1"/>
    </xf>
    <xf numFmtId="168" fontId="6" fillId="0" borderId="4" xfId="0" applyNumberFormat="1" applyFont="1" applyBorder="1" applyAlignment="1">
      <alignment horizontal="center" vertical="center" wrapText="1"/>
    </xf>
    <xf numFmtId="0" fontId="38" fillId="0" borderId="0" xfId="0" applyFont="1" applyAlignment="1">
      <alignment horizontal="left" vertical="center" wrapText="1"/>
    </xf>
    <xf numFmtId="0" fontId="13" fillId="0" borderId="0" xfId="0" applyFont="1" applyBorder="1" applyAlignment="1">
      <alignment horizontal="left" vertical="center" wrapText="1"/>
    </xf>
    <xf numFmtId="0" fontId="24" fillId="0" borderId="9"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6"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34"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5" xfId="0" applyFont="1" applyBorder="1" applyAlignment="1">
      <alignment horizontal="center" vertical="center" wrapText="1"/>
    </xf>
    <xf numFmtId="0" fontId="108" fillId="0" borderId="16"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5" xfId="0" applyFont="1" applyBorder="1" applyAlignment="1">
      <alignment horizontal="center" vertical="center" wrapText="1"/>
    </xf>
    <xf numFmtId="0" fontId="2" fillId="0" borderId="0"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15" xfId="0" applyFont="1" applyBorder="1" applyAlignment="1">
      <alignment horizontal="center" vertical="center" wrapText="1"/>
    </xf>
    <xf numFmtId="164" fontId="129" fillId="0" borderId="16" xfId="0" applyNumberFormat="1" applyFont="1" applyBorder="1" applyAlignment="1">
      <alignment horizontal="center" vertical="center" wrapText="1"/>
    </xf>
    <xf numFmtId="0" fontId="129" fillId="0" borderId="16" xfId="0" applyFont="1" applyBorder="1" applyAlignment="1">
      <alignment horizontal="center" vertical="center" wrapText="1"/>
    </xf>
    <xf numFmtId="164" fontId="97" fillId="0" borderId="16" xfId="0" applyNumberFormat="1" applyFont="1" applyBorder="1" applyAlignment="1">
      <alignment horizontal="center" vertical="center" wrapText="1"/>
    </xf>
    <xf numFmtId="0" fontId="97" fillId="0" borderId="16"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7" xfId="0" applyFont="1" applyBorder="1" applyAlignment="1">
      <alignment horizontal="center" vertical="center" wrapText="1"/>
    </xf>
    <xf numFmtId="0" fontId="13" fillId="0" borderId="1" xfId="0" applyFont="1" applyBorder="1" applyAlignment="1">
      <alignment horizontal="right" vertical="center" wrapText="1"/>
    </xf>
    <xf numFmtId="0" fontId="13" fillId="0" borderId="8" xfId="0" applyFont="1" applyBorder="1" applyAlignment="1">
      <alignment horizontal="right"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164" fontId="36" fillId="0" borderId="31" xfId="0" applyNumberFormat="1" applyFont="1" applyBorder="1" applyAlignment="1">
      <alignment horizontal="center" vertical="center" wrapText="1"/>
    </xf>
    <xf numFmtId="164" fontId="36" fillId="0" borderId="0" xfId="0" applyNumberFormat="1" applyFont="1" applyBorder="1" applyAlignment="1">
      <alignment horizontal="center" vertical="center" wrapText="1"/>
    </xf>
    <xf numFmtId="168" fontId="27" fillId="0" borderId="0" xfId="0" applyNumberFormat="1" applyFont="1" applyBorder="1" applyAlignment="1">
      <alignment horizontal="center" vertical="center" wrapText="1"/>
    </xf>
    <xf numFmtId="0" fontId="107" fillId="0" borderId="0" xfId="0" applyFont="1" applyBorder="1" applyAlignment="1">
      <alignment horizontal="left" vertical="center" wrapText="1"/>
    </xf>
    <xf numFmtId="0" fontId="36" fillId="0" borderId="0" xfId="0" applyFont="1" applyAlignment="1">
      <alignment horizontal="left" vertical="center" wrapText="1"/>
    </xf>
    <xf numFmtId="0" fontId="23" fillId="0" borderId="0" xfId="0" applyFont="1" applyAlignment="1">
      <alignment horizontal="center" vertical="center" wrapText="1"/>
    </xf>
    <xf numFmtId="0" fontId="1" fillId="0" borderId="7" xfId="0" applyFont="1" applyBorder="1" applyAlignment="1">
      <alignment horizontal="left" vertical="center" wrapText="1"/>
    </xf>
    <xf numFmtId="0" fontId="1" fillId="0" borderId="4" xfId="0" applyFont="1" applyBorder="1" applyAlignment="1">
      <alignment horizontal="left" vertical="center" wrapText="1"/>
    </xf>
    <xf numFmtId="168" fontId="20" fillId="0" borderId="8" xfId="0" applyNumberFormat="1" applyFont="1" applyBorder="1" applyAlignment="1">
      <alignment horizontal="center" vertical="center" wrapText="1"/>
    </xf>
    <xf numFmtId="164" fontId="29" fillId="0" borderId="1" xfId="0" applyNumberFormat="1" applyFont="1" applyBorder="1" applyAlignment="1">
      <alignment horizontal="center" vertical="center" wrapText="1"/>
    </xf>
    <xf numFmtId="168" fontId="25" fillId="0" borderId="1" xfId="0" applyNumberFormat="1" applyFont="1" applyBorder="1" applyAlignment="1">
      <alignment horizontal="center" vertical="center" wrapText="1"/>
    </xf>
    <xf numFmtId="164" fontId="25" fillId="0" borderId="1" xfId="0" applyNumberFormat="1" applyFont="1" applyBorder="1" applyAlignment="1">
      <alignment horizontal="center" vertical="center" wrapText="1"/>
    </xf>
    <xf numFmtId="0" fontId="6" fillId="0" borderId="16" xfId="0" applyFont="1" applyBorder="1" applyAlignment="1">
      <alignment horizontal="left" vertical="center" wrapText="1"/>
    </xf>
    <xf numFmtId="0" fontId="6" fillId="0" borderId="0" xfId="0" applyFont="1" applyAlignment="1">
      <alignment horizontal="center" vertical="center" wrapText="1"/>
    </xf>
    <xf numFmtId="164" fontId="24" fillId="0" borderId="8" xfId="0" applyNumberFormat="1" applyFont="1" applyBorder="1" applyAlignment="1">
      <alignment horizontal="center" vertical="center" wrapText="1"/>
    </xf>
    <xf numFmtId="164" fontId="24" fillId="0" borderId="7" xfId="0" applyNumberFormat="1" applyFont="1" applyBorder="1" applyAlignment="1">
      <alignment horizontal="center" vertical="center" wrapText="1"/>
    </xf>
    <xf numFmtId="164" fontId="24" fillId="0" borderId="4" xfId="0" applyNumberFormat="1" applyFont="1" applyBorder="1" applyAlignment="1">
      <alignment horizontal="center" vertical="center" wrapText="1"/>
    </xf>
    <xf numFmtId="0" fontId="29" fillId="0" borderId="9" xfId="0" applyFont="1" applyBorder="1" applyAlignment="1">
      <alignment horizontal="left" vertical="center" wrapText="1"/>
    </xf>
    <xf numFmtId="0" fontId="29" fillId="0" borderId="16" xfId="0" applyFont="1" applyBorder="1" applyAlignment="1">
      <alignment horizontal="left" vertical="center" wrapText="1"/>
    </xf>
    <xf numFmtId="0" fontId="29" fillId="0" borderId="5" xfId="0" applyFont="1" applyBorder="1" applyAlignment="1">
      <alignment horizontal="left" vertical="center" wrapText="1"/>
    </xf>
    <xf numFmtId="0" fontId="43" fillId="0" borderId="14" xfId="0" applyFont="1" applyBorder="1" applyAlignment="1">
      <alignment horizontal="left" vertical="center" wrapText="1"/>
    </xf>
    <xf numFmtId="0" fontId="43" fillId="0" borderId="0" xfId="0" applyFont="1" applyBorder="1" applyAlignment="1">
      <alignment horizontal="left" vertical="center" wrapText="1"/>
    </xf>
    <xf numFmtId="0" fontId="43" fillId="0" borderId="15" xfId="0" applyFont="1" applyBorder="1" applyAlignment="1">
      <alignment horizontal="left" vertical="center" wrapText="1"/>
    </xf>
    <xf numFmtId="0" fontId="43" fillId="0" borderId="10" xfId="0" applyFont="1" applyBorder="1" applyAlignment="1">
      <alignment horizontal="left" vertical="center" wrapText="1"/>
    </xf>
    <xf numFmtId="0" fontId="43" fillId="0" borderId="11" xfId="0" applyFont="1" applyBorder="1" applyAlignment="1">
      <alignment horizontal="left" vertical="center" wrapText="1"/>
    </xf>
    <xf numFmtId="0" fontId="43" fillId="0" borderId="6" xfId="0" applyFont="1" applyBorder="1" applyAlignment="1">
      <alignment horizontal="left" vertical="center" wrapText="1"/>
    </xf>
    <xf numFmtId="0" fontId="36" fillId="0" borderId="11" xfId="0" applyFont="1" applyBorder="1" applyAlignment="1">
      <alignment horizontal="left" vertical="center" wrapText="1"/>
    </xf>
    <xf numFmtId="0" fontId="36" fillId="0" borderId="6" xfId="0" applyFont="1" applyBorder="1" applyAlignment="1">
      <alignment horizontal="left" vertical="center" wrapText="1"/>
    </xf>
    <xf numFmtId="168" fontId="20" fillId="0" borderId="10" xfId="0" applyNumberFormat="1" applyFont="1" applyBorder="1" applyAlignment="1">
      <alignment horizontal="center" vertical="center" wrapText="1"/>
    </xf>
    <xf numFmtId="168" fontId="20" fillId="0" borderId="11" xfId="0" applyNumberFormat="1" applyFont="1" applyBorder="1" applyAlignment="1">
      <alignment horizontal="center" vertical="center" wrapText="1"/>
    </xf>
    <xf numFmtId="164" fontId="36" fillId="0" borderId="9" xfId="0" applyNumberFormat="1" applyFont="1" applyBorder="1" applyAlignment="1">
      <alignment horizontal="right" vertical="center" wrapText="1"/>
    </xf>
    <xf numFmtId="164" fontId="36" fillId="0" borderId="16" xfId="0" applyNumberFormat="1" applyFont="1" applyBorder="1" applyAlignment="1">
      <alignment horizontal="right" vertical="center" wrapText="1"/>
    </xf>
    <xf numFmtId="165" fontId="47" fillId="0" borderId="16" xfId="0" applyNumberFormat="1" applyFont="1" applyBorder="1" applyAlignment="1">
      <alignment horizontal="center" vertical="center" wrapText="1"/>
    </xf>
    <xf numFmtId="0" fontId="47" fillId="0" borderId="16"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8"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0" xfId="0" applyFont="1" applyBorder="1" applyAlignment="1">
      <alignment horizontal="left" vertical="center" wrapText="1"/>
    </xf>
    <xf numFmtId="0" fontId="13" fillId="0" borderId="0" xfId="0" applyFont="1" applyBorder="1" applyAlignment="1">
      <alignment horizontal="center" vertical="center" wrapText="1"/>
    </xf>
    <xf numFmtId="0" fontId="42" fillId="0" borderId="11" xfId="0" applyFont="1" applyBorder="1" applyAlignment="1">
      <alignment horizontal="left" vertical="center" wrapText="1"/>
    </xf>
    <xf numFmtId="167" fontId="131" fillId="0" borderId="11" xfId="0" applyNumberFormat="1" applyFont="1" applyBorder="1" applyAlignment="1">
      <alignment horizontal="center" vertical="center" wrapText="1"/>
    </xf>
    <xf numFmtId="0" fontId="36" fillId="0" borderId="0" xfId="0" applyFont="1" applyAlignment="1">
      <alignment horizontal="center" vertical="center" wrapText="1"/>
    </xf>
    <xf numFmtId="164" fontId="6" fillId="0" borderId="8"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0" fontId="43" fillId="0" borderId="16" xfId="0" applyFont="1" applyBorder="1" applyAlignment="1">
      <alignment horizontal="center" vertical="center" wrapText="1"/>
    </xf>
    <xf numFmtId="0" fontId="43" fillId="0" borderId="0" xfId="0" applyFont="1" applyAlignment="1">
      <alignment horizontal="center" vertical="center" wrapText="1"/>
    </xf>
    <xf numFmtId="0" fontId="43" fillId="0" borderId="8" xfId="0" applyFont="1" applyBorder="1" applyAlignment="1">
      <alignment horizontal="left" vertical="center" wrapText="1"/>
    </xf>
    <xf numFmtId="0" fontId="43" fillId="0" borderId="7" xfId="0" applyFont="1" applyBorder="1" applyAlignment="1">
      <alignment horizontal="left" vertical="center" wrapText="1"/>
    </xf>
    <xf numFmtId="0" fontId="43" fillId="0" borderId="4" xfId="0" applyFont="1" applyBorder="1" applyAlignment="1">
      <alignment horizontal="left" vertical="center" wrapText="1"/>
    </xf>
    <xf numFmtId="171" fontId="43" fillId="0" borderId="8" xfId="0" applyNumberFormat="1" applyFont="1" applyBorder="1" applyAlignment="1">
      <alignment horizontal="center" vertical="center" wrapText="1"/>
    </xf>
    <xf numFmtId="171" fontId="43" fillId="0" borderId="4" xfId="0" applyNumberFormat="1" applyFont="1" applyBorder="1" applyAlignment="1">
      <alignment horizontal="center" vertical="center" wrapText="1"/>
    </xf>
    <xf numFmtId="166" fontId="43" fillId="0" borderId="8" xfId="0" applyNumberFormat="1" applyFont="1" applyBorder="1" applyAlignment="1">
      <alignment horizontal="center" vertical="center" wrapText="1"/>
    </xf>
    <xf numFmtId="166" fontId="43" fillId="0" borderId="4" xfId="0" applyNumberFormat="1" applyFont="1" applyBorder="1" applyAlignment="1">
      <alignment horizontal="center" vertical="center" wrapText="1"/>
    </xf>
    <xf numFmtId="0" fontId="43" fillId="0" borderId="1" xfId="0" applyFont="1" applyBorder="1" applyAlignment="1">
      <alignment horizontal="left" vertical="center" wrapText="1"/>
    </xf>
    <xf numFmtId="0" fontId="63"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4" xfId="0" applyFont="1" applyBorder="1" applyAlignment="1">
      <alignment horizontal="center" vertical="center" wrapText="1"/>
    </xf>
    <xf numFmtId="0" fontId="41" fillId="0" borderId="0" xfId="0" applyFont="1" applyAlignment="1">
      <alignment horizontal="center" vertical="center" wrapText="1"/>
    </xf>
    <xf numFmtId="0" fontId="6" fillId="0" borderId="11" xfId="0" applyFont="1" applyBorder="1" applyAlignment="1">
      <alignment horizontal="left" vertical="center" wrapText="1"/>
    </xf>
    <xf numFmtId="0" fontId="6" fillId="0" borderId="7" xfId="0" applyFont="1" applyBorder="1" applyAlignment="1">
      <alignment horizontal="left" vertical="center" wrapText="1"/>
    </xf>
    <xf numFmtId="0" fontId="5" fillId="0" borderId="0" xfId="0" applyFont="1" applyAlignment="1">
      <alignment horizontal="left" vertical="center" wrapText="1"/>
    </xf>
    <xf numFmtId="0" fontId="110" fillId="0" borderId="0" xfId="0" applyFont="1" applyAlignment="1">
      <alignment horizontal="left" vertical="center" wrapText="1"/>
    </xf>
    <xf numFmtId="0" fontId="111" fillId="0" borderId="0" xfId="0" applyFont="1" applyAlignment="1">
      <alignment horizontal="left" vertical="center" wrapText="1"/>
    </xf>
    <xf numFmtId="0" fontId="0" fillId="0" borderId="0" xfId="0" applyAlignment="1">
      <alignment horizontal="left" vertical="center" wrapText="1"/>
    </xf>
    <xf numFmtId="0" fontId="25"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9" fillId="0" borderId="9" xfId="0" applyFont="1" applyBorder="1" applyAlignment="1">
      <alignment vertical="center" wrapText="1"/>
    </xf>
    <xf numFmtId="0" fontId="29" fillId="0" borderId="16" xfId="0" applyFont="1" applyBorder="1" applyAlignment="1">
      <alignment vertical="center" wrapText="1"/>
    </xf>
    <xf numFmtId="0" fontId="29" fillId="0" borderId="5" xfId="0" applyFont="1" applyBorder="1" applyAlignment="1">
      <alignment vertical="center" wrapText="1"/>
    </xf>
    <xf numFmtId="0" fontId="29" fillId="0" borderId="14" xfId="0" applyFont="1" applyBorder="1" applyAlignment="1">
      <alignment vertical="center" wrapText="1"/>
    </xf>
    <xf numFmtId="0" fontId="29" fillId="0" borderId="0" xfId="0" applyFont="1" applyBorder="1" applyAlignment="1">
      <alignment vertical="center" wrapText="1"/>
    </xf>
    <xf numFmtId="0" fontId="29" fillId="0" borderId="15" xfId="0" applyFont="1" applyBorder="1" applyAlignment="1">
      <alignment vertical="center" wrapText="1"/>
    </xf>
    <xf numFmtId="0" fontId="29" fillId="0" borderId="10" xfId="0" applyFont="1" applyBorder="1" applyAlignment="1">
      <alignment vertical="center" wrapText="1"/>
    </xf>
    <xf numFmtId="0" fontId="29" fillId="0" borderId="11" xfId="0" applyFont="1" applyBorder="1" applyAlignment="1">
      <alignment vertical="center" wrapText="1"/>
    </xf>
    <xf numFmtId="0" fontId="29" fillId="0" borderId="6" xfId="0" applyFont="1" applyBorder="1" applyAlignment="1">
      <alignment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164" fontId="24" fillId="0" borderId="0" xfId="0" applyNumberFormat="1" applyFont="1" applyBorder="1" applyAlignment="1">
      <alignment horizontal="center" vertical="center" wrapText="1"/>
    </xf>
    <xf numFmtId="0" fontId="29" fillId="0" borderId="9"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6" xfId="0" applyFont="1" applyBorder="1" applyAlignment="1">
      <alignment horizontal="center" vertical="center" wrapText="1"/>
    </xf>
    <xf numFmtId="0" fontId="45" fillId="0" borderId="0" xfId="0" applyFont="1" applyAlignment="1">
      <alignment horizontal="center" vertical="center" wrapText="1"/>
    </xf>
    <xf numFmtId="0" fontId="24" fillId="0" borderId="1" xfId="0" applyFont="1" applyBorder="1" applyAlignment="1">
      <alignment vertical="center" wrapText="1"/>
    </xf>
    <xf numFmtId="168" fontId="24" fillId="0" borderId="1" xfId="0" applyNumberFormat="1" applyFont="1" applyBorder="1" applyAlignment="1">
      <alignment horizontal="center" vertical="center" wrapText="1"/>
    </xf>
    <xf numFmtId="0" fontId="25" fillId="0" borderId="1" xfId="0" applyFont="1" applyBorder="1" applyAlignment="1">
      <alignment vertical="center" wrapText="1"/>
    </xf>
    <xf numFmtId="168" fontId="19" fillId="0" borderId="7" xfId="0" applyNumberFormat="1" applyFont="1" applyBorder="1" applyAlignment="1">
      <alignment horizontal="center" vertical="center" wrapText="1"/>
    </xf>
    <xf numFmtId="0" fontId="41" fillId="0" borderId="10" xfId="0" applyFont="1" applyBorder="1" applyAlignment="1">
      <alignment horizontal="left" vertical="center" wrapText="1"/>
    </xf>
    <xf numFmtId="0" fontId="41" fillId="0" borderId="11" xfId="0" applyFont="1" applyBorder="1" applyAlignment="1">
      <alignment horizontal="left" vertical="center" wrapText="1"/>
    </xf>
    <xf numFmtId="0" fontId="41" fillId="0" borderId="6" xfId="0" applyFont="1" applyBorder="1" applyAlignment="1">
      <alignment horizontal="left" vertical="center" wrapText="1"/>
    </xf>
    <xf numFmtId="0" fontId="41" fillId="0" borderId="16" xfId="0" applyFont="1" applyBorder="1" applyAlignment="1">
      <alignment horizontal="left" vertical="center" wrapText="1"/>
    </xf>
    <xf numFmtId="0" fontId="41" fillId="0" borderId="5" xfId="0" applyFont="1" applyBorder="1" applyAlignment="1">
      <alignment horizontal="left" vertical="center" wrapText="1"/>
    </xf>
    <xf numFmtId="0" fontId="140" fillId="0" borderId="1" xfId="0" applyFont="1" applyBorder="1" applyAlignment="1">
      <alignment horizontal="center" vertical="center" wrapText="1"/>
    </xf>
    <xf numFmtId="0" fontId="25" fillId="0" borderId="16" xfId="0" applyFont="1" applyBorder="1" applyAlignment="1">
      <alignment horizontal="left" vertical="center" wrapText="1"/>
    </xf>
    <xf numFmtId="0" fontId="25" fillId="0" borderId="5" xfId="0" applyFont="1" applyBorder="1" applyAlignment="1">
      <alignment horizontal="left" vertical="center" wrapText="1"/>
    </xf>
    <xf numFmtId="0" fontId="69" fillId="0" borderId="16" xfId="0" applyFont="1" applyBorder="1" applyAlignment="1">
      <alignment horizontal="left" vertical="center" wrapText="1"/>
    </xf>
    <xf numFmtId="0" fontId="29" fillId="0" borderId="14" xfId="0" applyFont="1" applyBorder="1" applyAlignment="1">
      <alignment horizontal="center" vertical="center" wrapText="1"/>
    </xf>
    <xf numFmtId="0" fontId="104" fillId="0" borderId="1" xfId="0" applyFont="1" applyBorder="1" applyAlignment="1">
      <alignment horizontal="center" vertical="center" wrapText="1"/>
    </xf>
    <xf numFmtId="0" fontId="128" fillId="0" borderId="0" xfId="0" applyFont="1" applyAlignment="1">
      <alignment horizontal="left" vertical="center" wrapText="1"/>
    </xf>
    <xf numFmtId="0" fontId="29" fillId="0" borderId="0" xfId="0" applyFont="1" applyAlignment="1">
      <alignment horizontal="left" vertical="center" wrapText="1"/>
    </xf>
    <xf numFmtId="0" fontId="139" fillId="0" borderId="0" xfId="0" applyFont="1" applyAlignment="1">
      <alignment horizontal="center" vertical="center" wrapText="1"/>
    </xf>
    <xf numFmtId="168" fontId="25" fillId="0" borderId="8" xfId="0" applyNumberFormat="1" applyFont="1" applyBorder="1" applyAlignment="1">
      <alignment horizontal="center" vertical="center" wrapText="1"/>
    </xf>
    <xf numFmtId="168" fontId="3" fillId="0" borderId="8" xfId="0" applyNumberFormat="1" applyFont="1" applyBorder="1" applyAlignment="1">
      <alignment horizontal="center" vertical="center" wrapText="1"/>
    </xf>
    <xf numFmtId="0" fontId="29" fillId="0" borderId="0" xfId="0" applyFont="1" applyBorder="1" applyAlignment="1">
      <alignment horizontal="left" vertical="center" wrapText="1"/>
    </xf>
    <xf numFmtId="168" fontId="20" fillId="0" borderId="0" xfId="0" applyNumberFormat="1" applyFont="1" applyAlignment="1">
      <alignment horizontal="center" vertical="center" wrapTex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41" fillId="0" borderId="0" xfId="0" applyFont="1" applyAlignment="1">
      <alignment horizontal="right" vertical="center" wrapText="1"/>
    </xf>
    <xf numFmtId="168" fontId="13" fillId="0" borderId="0" xfId="0" applyNumberFormat="1" applyFont="1" applyAlignment="1">
      <alignment horizontal="center" vertical="center" wrapText="1"/>
    </xf>
    <xf numFmtId="164" fontId="13" fillId="0" borderId="0" xfId="0" applyNumberFormat="1" applyFont="1" applyAlignment="1">
      <alignment horizontal="center" vertical="center" wrapText="1"/>
    </xf>
    <xf numFmtId="168" fontId="6" fillId="0" borderId="0" xfId="0" applyNumberFormat="1" applyFont="1" applyAlignment="1">
      <alignment horizontal="center" vertical="center" wrapText="1"/>
    </xf>
    <xf numFmtId="0" fontId="23" fillId="3" borderId="9"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43" fillId="0" borderId="9"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6" xfId="0" applyFont="1" applyBorder="1" applyAlignment="1">
      <alignment horizontal="center" vertical="center" wrapText="1"/>
    </xf>
    <xf numFmtId="0" fontId="44" fillId="0" borderId="16" xfId="0" applyFont="1" applyBorder="1" applyAlignment="1">
      <alignment horizontal="left" vertical="center" wrapText="1"/>
    </xf>
    <xf numFmtId="0" fontId="44" fillId="0" borderId="5" xfId="0" applyFont="1" applyBorder="1" applyAlignment="1">
      <alignment horizontal="left" vertical="center" wrapText="1"/>
    </xf>
    <xf numFmtId="164" fontId="44" fillId="0" borderId="0" xfId="0" applyNumberFormat="1" applyFont="1" applyBorder="1" applyAlignment="1">
      <alignment horizontal="center" vertical="center" wrapText="1"/>
    </xf>
    <xf numFmtId="164" fontId="44" fillId="0" borderId="15" xfId="0" applyNumberFormat="1" applyFont="1" applyBorder="1" applyAlignment="1">
      <alignment horizontal="center" vertical="center" wrapText="1"/>
    </xf>
    <xf numFmtId="0" fontId="44" fillId="0" borderId="0" xfId="0" applyFont="1" applyBorder="1" applyAlignment="1">
      <alignment horizontal="left" vertical="center" wrapText="1"/>
    </xf>
    <xf numFmtId="0" fontId="44" fillId="0" borderId="15" xfId="0" applyFont="1" applyBorder="1" applyAlignment="1">
      <alignment horizontal="left" vertical="center" wrapText="1"/>
    </xf>
    <xf numFmtId="0" fontId="41" fillId="0" borderId="7" xfId="0" applyFont="1" applyBorder="1" applyAlignment="1">
      <alignment horizontal="left" vertical="center" wrapText="1"/>
    </xf>
    <xf numFmtId="0" fontId="41" fillId="0" borderId="4" xfId="0" applyFont="1" applyBorder="1" applyAlignment="1">
      <alignment horizontal="left" vertical="center" wrapText="1"/>
    </xf>
    <xf numFmtId="0" fontId="42" fillId="0" borderId="8" xfId="0" applyFont="1" applyBorder="1" applyAlignment="1">
      <alignment horizontal="right" vertical="center" wrapText="1"/>
    </xf>
    <xf numFmtId="0" fontId="42" fillId="0" borderId="7" xfId="0" applyFont="1" applyBorder="1" applyAlignment="1">
      <alignment horizontal="right" vertical="center" wrapText="1"/>
    </xf>
    <xf numFmtId="168" fontId="25" fillId="0" borderId="4" xfId="0" applyNumberFormat="1" applyFont="1" applyBorder="1" applyAlignment="1">
      <alignment horizontal="center" vertical="center" wrapText="1"/>
    </xf>
    <xf numFmtId="0" fontId="44" fillId="0" borderId="0" xfId="0" applyFont="1" applyBorder="1" applyAlignment="1">
      <alignment horizontal="center" vertical="center" wrapText="1"/>
    </xf>
    <xf numFmtId="0" fontId="44" fillId="0" borderId="15" xfId="0" applyFont="1" applyBorder="1" applyAlignment="1">
      <alignment horizontal="center" vertical="center" wrapText="1"/>
    </xf>
    <xf numFmtId="0" fontId="113" fillId="0" borderId="11" xfId="0" applyFont="1" applyBorder="1" applyAlignment="1">
      <alignment horizontal="left" vertical="center" wrapText="1"/>
    </xf>
    <xf numFmtId="0" fontId="143" fillId="0" borderId="1" xfId="0" applyFont="1" applyBorder="1" applyAlignment="1">
      <alignment horizontal="center" vertical="top" wrapText="1"/>
    </xf>
    <xf numFmtId="0" fontId="13" fillId="0" borderId="7" xfId="0" applyFont="1" applyFill="1" applyBorder="1" applyAlignment="1">
      <alignment horizontal="left" vertical="center" wrapText="1"/>
    </xf>
    <xf numFmtId="0" fontId="37" fillId="0" borderId="7" xfId="0" applyFont="1" applyBorder="1" applyAlignment="1">
      <alignment horizontal="center" vertical="center" wrapText="1"/>
    </xf>
    <xf numFmtId="164" fontId="29" fillId="0" borderId="1" xfId="0" applyNumberFormat="1" applyFont="1" applyBorder="1" applyAlignment="1">
      <alignment horizontal="right" vertical="center" wrapText="1"/>
    </xf>
    <xf numFmtId="0" fontId="63" fillId="0" borderId="0" xfId="0" applyFont="1" applyAlignment="1">
      <alignment horizontal="left" vertical="center" wrapText="1"/>
    </xf>
    <xf numFmtId="172" fontId="43" fillId="0" borderId="8" xfId="0" applyNumberFormat="1" applyFont="1" applyBorder="1" applyAlignment="1">
      <alignment horizontal="center" vertical="center" wrapText="1"/>
    </xf>
    <xf numFmtId="172" fontId="43" fillId="0" borderId="4"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23" fillId="0" borderId="0" xfId="0" applyFont="1" applyAlignment="1">
      <alignment horizontal="left" vertical="center" wrapText="1"/>
    </xf>
    <xf numFmtId="0" fontId="27" fillId="0" borderId="9"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5" fillId="0" borderId="14" xfId="0" applyFont="1" applyFill="1" applyBorder="1" applyAlignment="1">
      <alignment horizontal="center" vertical="center" wrapText="1"/>
    </xf>
    <xf numFmtId="164" fontId="24" fillId="0" borderId="0" xfId="0" applyNumberFormat="1" applyFont="1" applyFill="1" applyBorder="1" applyAlignment="1">
      <alignment horizontal="center" vertical="center" wrapText="1"/>
    </xf>
    <xf numFmtId="168" fontId="24" fillId="0" borderId="0" xfId="0" applyNumberFormat="1" applyFont="1" applyFill="1" applyBorder="1" applyAlignment="1">
      <alignment horizontal="center" vertical="center" wrapText="1"/>
    </xf>
    <xf numFmtId="0" fontId="106" fillId="0" borderId="0" xfId="0" applyFont="1" applyFill="1" applyBorder="1" applyAlignment="1">
      <alignment horizontal="center" vertical="center" wrapText="1"/>
    </xf>
    <xf numFmtId="0" fontId="106" fillId="0" borderId="15"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15" xfId="0" applyFill="1" applyBorder="1" applyAlignment="1">
      <alignment horizontal="center" vertical="center" wrapText="1"/>
    </xf>
    <xf numFmtId="0" fontId="114" fillId="0" borderId="11" xfId="0" applyFont="1" applyFill="1" applyBorder="1" applyAlignment="1">
      <alignment horizontal="left" vertical="center" wrapText="1"/>
    </xf>
    <xf numFmtId="0" fontId="114" fillId="0" borderId="6" xfId="0" applyFont="1" applyFill="1" applyBorder="1" applyAlignment="1">
      <alignment horizontal="left" vertical="center" wrapText="1"/>
    </xf>
    <xf numFmtId="168" fontId="42" fillId="0" borderId="11" xfId="0" applyNumberFormat="1" applyFont="1" applyFill="1" applyBorder="1" applyAlignment="1">
      <alignment horizontal="center" vertical="center" wrapText="1"/>
    </xf>
    <xf numFmtId="0" fontId="13" fillId="0" borderId="9" xfId="0" applyFont="1" applyBorder="1" applyAlignment="1">
      <alignment horizontal="left" vertical="center" wrapText="1"/>
    </xf>
    <xf numFmtId="0" fontId="13" fillId="0" borderId="16"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168" fontId="27" fillId="0" borderId="9" xfId="0" applyNumberFormat="1" applyFont="1" applyFill="1" applyBorder="1" applyAlignment="1">
      <alignment horizontal="center" vertical="center" wrapText="1"/>
    </xf>
    <xf numFmtId="168" fontId="27" fillId="0" borderId="16"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43" fillId="0" borderId="14"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11" xfId="0" applyFont="1" applyBorder="1" applyAlignment="1">
      <alignment horizontal="center" vertical="center" wrapText="1"/>
    </xf>
    <xf numFmtId="168" fontId="27" fillId="0" borderId="11" xfId="0" applyNumberFormat="1" applyFont="1" applyFill="1" applyBorder="1" applyAlignment="1">
      <alignment horizontal="center" vertical="center" wrapText="1"/>
    </xf>
    <xf numFmtId="164" fontId="43" fillId="0" borderId="16" xfId="0" applyNumberFormat="1" applyFont="1" applyFill="1" applyBorder="1" applyAlignment="1">
      <alignment horizontal="center" vertical="center" wrapText="1"/>
    </xf>
    <xf numFmtId="168" fontId="43" fillId="0" borderId="0" xfId="0" applyNumberFormat="1" applyFont="1" applyFill="1" applyBorder="1" applyAlignment="1">
      <alignment horizontal="center" vertical="center" wrapText="1"/>
    </xf>
    <xf numFmtId="0" fontId="117" fillId="0" borderId="16" xfId="0" applyFont="1" applyBorder="1" applyAlignment="1">
      <alignment horizontal="left" vertical="center" wrapText="1" readingOrder="1"/>
    </xf>
    <xf numFmtId="0" fontId="3" fillId="0" borderId="0" xfId="0" applyFont="1" applyAlignment="1">
      <alignment horizontal="left" vertical="center" wrapText="1"/>
    </xf>
    <xf numFmtId="164" fontId="5" fillId="0" borderId="0" xfId="0" applyNumberFormat="1" applyFont="1" applyAlignment="1">
      <alignment horizontal="center" vertical="center" wrapText="1"/>
    </xf>
    <xf numFmtId="168" fontId="42" fillId="0" borderId="28" xfId="0" applyNumberFormat="1" applyFont="1" applyBorder="1" applyAlignment="1">
      <alignment horizontal="center" vertical="center" wrapText="1"/>
    </xf>
    <xf numFmtId="168" fontId="42" fillId="0" borderId="29" xfId="0" applyNumberFormat="1" applyFont="1" applyBorder="1" applyAlignment="1">
      <alignment horizontal="center" vertical="center" wrapText="1"/>
    </xf>
    <xf numFmtId="0" fontId="13" fillId="0" borderId="15" xfId="0" applyFont="1" applyBorder="1" applyAlignment="1">
      <alignment horizontal="center" vertical="center" wrapText="1"/>
    </xf>
    <xf numFmtId="0" fontId="42" fillId="0" borderId="3"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8" xfId="0" applyFont="1" applyBorder="1" applyAlignment="1">
      <alignment horizontal="left" vertical="center" wrapText="1"/>
    </xf>
    <xf numFmtId="0" fontId="0" fillId="0" borderId="0" xfId="0" applyAlignment="1">
      <alignment horizontal="center" vertical="center" wrapText="1"/>
    </xf>
    <xf numFmtId="0" fontId="36" fillId="0" borderId="35" xfId="0" applyFont="1" applyBorder="1" applyAlignment="1">
      <alignment horizontal="left" vertical="center" wrapText="1"/>
    </xf>
    <xf numFmtId="0" fontId="24" fillId="0" borderId="0" xfId="0" applyFont="1" applyAlignment="1">
      <alignment vertical="center" wrapText="1"/>
    </xf>
    <xf numFmtId="0" fontId="39" fillId="0" borderId="0" xfId="0" applyFont="1" applyAlignment="1">
      <alignment horizontal="left" vertical="center" wrapText="1"/>
    </xf>
    <xf numFmtId="0" fontId="77" fillId="0" borderId="5" xfId="0" applyFont="1" applyBorder="1" applyAlignment="1">
      <alignment horizontal="center" vertical="center" wrapText="1"/>
    </xf>
    <xf numFmtId="0" fontId="77" fillId="0" borderId="15" xfId="0" applyFont="1" applyBorder="1" applyAlignment="1">
      <alignment horizontal="center" vertical="center" wrapText="1"/>
    </xf>
    <xf numFmtId="0" fontId="110" fillId="0" borderId="16" xfId="0" applyFont="1" applyBorder="1" applyAlignment="1">
      <alignment horizontal="center" wrapText="1"/>
    </xf>
    <xf numFmtId="164" fontId="42" fillId="0" borderId="0" xfId="0" applyNumberFormat="1" applyFont="1" applyBorder="1" applyAlignment="1">
      <alignment horizontal="center" vertical="center" wrapText="1"/>
    </xf>
    <xf numFmtId="0" fontId="121" fillId="0" borderId="5" xfId="0" applyFont="1" applyBorder="1" applyAlignment="1">
      <alignment horizontal="center" vertical="center" wrapText="1" readingOrder="1"/>
    </xf>
    <xf numFmtId="0" fontId="121" fillId="0" borderId="15" xfId="0" applyFont="1" applyBorder="1" applyAlignment="1">
      <alignment horizontal="center" vertical="center" wrapText="1" readingOrder="1"/>
    </xf>
    <xf numFmtId="0" fontId="24" fillId="0" borderId="0" xfId="0" applyFont="1" applyAlignment="1">
      <alignment horizontal="left" vertical="center" wrapText="1"/>
    </xf>
    <xf numFmtId="0" fontId="61" fillId="0" borderId="0" xfId="0" applyFont="1" applyAlignment="1">
      <alignment horizontal="left" vertical="center" wrapText="1"/>
    </xf>
    <xf numFmtId="0" fontId="78" fillId="0" borderId="0" xfId="0" applyFont="1" applyAlignment="1">
      <alignment horizontal="left" vertical="center" wrapText="1"/>
    </xf>
    <xf numFmtId="0" fontId="13" fillId="0" borderId="14" xfId="0" applyFont="1" applyBorder="1" applyAlignment="1">
      <alignment horizontal="center" vertical="center" wrapText="1"/>
    </xf>
    <xf numFmtId="166" fontId="5" fillId="0" borderId="0" xfId="0" applyNumberFormat="1" applyFont="1" applyBorder="1" applyAlignment="1">
      <alignment horizontal="center" vertical="center" wrapText="1"/>
    </xf>
    <xf numFmtId="0" fontId="94" fillId="0" borderId="0" xfId="0" applyFont="1" applyAlignment="1">
      <alignment horizontal="center" vertical="center" wrapText="1"/>
    </xf>
    <xf numFmtId="169" fontId="13" fillId="0" borderId="8" xfId="0" applyNumberFormat="1" applyFont="1" applyBorder="1" applyAlignment="1">
      <alignment horizontal="center" vertical="center" wrapText="1"/>
    </xf>
    <xf numFmtId="169" fontId="13" fillId="0" borderId="4" xfId="0" applyNumberFormat="1" applyFont="1" applyBorder="1" applyAlignment="1">
      <alignment horizontal="center" vertical="center" wrapText="1"/>
    </xf>
    <xf numFmtId="0" fontId="15" fillId="0" borderId="0" xfId="0" applyFont="1" applyAlignment="1">
      <alignment horizontal="left" vertical="center" wrapText="1"/>
    </xf>
    <xf numFmtId="166" fontId="5" fillId="0" borderId="0" xfId="0" applyNumberFormat="1" applyFont="1" applyAlignment="1">
      <alignment horizontal="center" vertical="center" wrapText="1"/>
    </xf>
    <xf numFmtId="0" fontId="75" fillId="0" borderId="0" xfId="0" applyFont="1" applyAlignment="1">
      <alignment horizontal="left" vertical="center" wrapText="1"/>
    </xf>
    <xf numFmtId="168" fontId="36" fillId="4" borderId="8" xfId="0" applyNumberFormat="1" applyFont="1" applyFill="1" applyBorder="1" applyAlignment="1">
      <alignment horizontal="center" vertical="center" wrapText="1"/>
    </xf>
    <xf numFmtId="168" fontId="36" fillId="4" borderId="4" xfId="0" applyNumberFormat="1" applyFont="1" applyFill="1" applyBorder="1" applyAlignment="1">
      <alignment horizontal="center" vertical="center" wrapText="1"/>
    </xf>
    <xf numFmtId="0" fontId="24" fillId="0" borderId="8" xfId="0" applyFont="1" applyBorder="1" applyAlignment="1">
      <alignment vertical="center" wrapText="1"/>
    </xf>
    <xf numFmtId="0" fontId="24" fillId="0" borderId="7" xfId="0" applyFont="1" applyBorder="1" applyAlignment="1">
      <alignment vertical="center" wrapText="1"/>
    </xf>
    <xf numFmtId="0" fontId="24" fillId="0" borderId="4" xfId="0" applyFont="1" applyBorder="1" applyAlignment="1">
      <alignment vertical="center" wrapText="1"/>
    </xf>
    <xf numFmtId="0" fontId="107" fillId="0" borderId="0" xfId="0" applyFont="1" applyAlignment="1">
      <alignment horizontal="center" vertical="center" wrapText="1"/>
    </xf>
    <xf numFmtId="0" fontId="107" fillId="0" borderId="0" xfId="0" applyFont="1" applyAlignment="1">
      <alignment horizontal="right" vertical="center"/>
    </xf>
    <xf numFmtId="166" fontId="20" fillId="0" borderId="11" xfId="0" applyNumberFormat="1" applyFont="1" applyBorder="1" applyAlignment="1">
      <alignment horizontal="center" vertical="center" wrapText="1"/>
    </xf>
    <xf numFmtId="0" fontId="42" fillId="0" borderId="11" xfId="0" applyFont="1" applyBorder="1" applyAlignment="1">
      <alignment vertical="center" wrapText="1"/>
    </xf>
    <xf numFmtId="0" fontId="42" fillId="0" borderId="6" xfId="0" applyFont="1" applyBorder="1" applyAlignment="1">
      <alignment vertical="center" wrapText="1"/>
    </xf>
    <xf numFmtId="166" fontId="5" fillId="0" borderId="16" xfId="0" applyNumberFormat="1" applyFont="1" applyBorder="1" applyAlignment="1">
      <alignment horizontal="center" vertical="center" wrapText="1"/>
    </xf>
    <xf numFmtId="0" fontId="110" fillId="0" borderId="16" xfId="0" applyFont="1" applyBorder="1" applyAlignment="1">
      <alignment horizontal="center" vertical="center" wrapText="1"/>
    </xf>
    <xf numFmtId="0" fontId="110"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80" fillId="0" borderId="9" xfId="0" applyFont="1" applyBorder="1" applyAlignment="1">
      <alignment horizontal="left" vertical="center" wrapText="1"/>
    </xf>
    <xf numFmtId="0" fontId="80" fillId="0" borderId="16" xfId="0" applyFont="1" applyBorder="1" applyAlignment="1">
      <alignment horizontal="left" vertical="center" wrapText="1"/>
    </xf>
    <xf numFmtId="0" fontId="80" fillId="0" borderId="5" xfId="0" applyFont="1" applyBorder="1" applyAlignment="1">
      <alignment horizontal="left" vertical="center" wrapText="1"/>
    </xf>
    <xf numFmtId="168" fontId="42" fillId="0" borderId="8" xfId="0" applyNumberFormat="1" applyFont="1" applyBorder="1" applyAlignment="1">
      <alignment horizontal="center" vertical="center" wrapText="1"/>
    </xf>
    <xf numFmtId="168" fontId="42" fillId="0" borderId="4" xfId="0" applyNumberFormat="1" applyFont="1" applyBorder="1" applyAlignment="1">
      <alignment horizontal="center" vertical="center" wrapText="1"/>
    </xf>
    <xf numFmtId="168" fontId="36" fillId="0" borderId="16" xfId="0" applyNumberFormat="1" applyFont="1" applyBorder="1" applyAlignment="1">
      <alignment horizontal="center" vertical="center" wrapText="1"/>
    </xf>
    <xf numFmtId="0" fontId="119" fillId="0" borderId="16"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5" xfId="0" applyFont="1" applyBorder="1" applyAlignment="1">
      <alignment horizontal="center" vertical="center" wrapText="1"/>
    </xf>
    <xf numFmtId="0" fontId="44" fillId="0" borderId="0" xfId="0" applyFont="1" applyAlignment="1">
      <alignment horizontal="left" vertical="center" wrapText="1"/>
    </xf>
    <xf numFmtId="0" fontId="2" fillId="0" borderId="0" xfId="0" applyFont="1" applyAlignment="1">
      <alignment horizontal="left" vertical="center" wrapText="1"/>
    </xf>
    <xf numFmtId="168" fontId="36" fillId="0" borderId="0" xfId="0" applyNumberFormat="1" applyFont="1" applyBorder="1" applyAlignment="1">
      <alignment horizontal="center" vertical="center" wrapText="1"/>
    </xf>
    <xf numFmtId="168" fontId="27" fillId="0" borderId="28" xfId="0" applyNumberFormat="1" applyFont="1" applyBorder="1" applyAlignment="1">
      <alignment horizontal="center" vertical="center" wrapText="1"/>
    </xf>
    <xf numFmtId="168" fontId="27" fillId="0" borderId="29" xfId="0" applyNumberFormat="1" applyFont="1" applyBorder="1" applyAlignment="1">
      <alignment horizontal="center"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0" fontId="1" fillId="0" borderId="33" xfId="0" applyFont="1" applyBorder="1" applyAlignment="1">
      <alignment horizontal="left" vertical="center" wrapText="1"/>
    </xf>
    <xf numFmtId="0" fontId="1" fillId="0" borderId="11" xfId="0" applyFont="1" applyBorder="1" applyAlignment="1">
      <alignment horizontal="left" vertical="center" wrapText="1"/>
    </xf>
    <xf numFmtId="0" fontId="1" fillId="0" borderId="6" xfId="0" applyFont="1" applyBorder="1" applyAlignment="1">
      <alignment horizontal="left" vertical="center" wrapText="1"/>
    </xf>
    <xf numFmtId="0" fontId="119" fillId="0" borderId="5" xfId="0" applyFont="1" applyBorder="1" applyAlignment="1">
      <alignment horizontal="center" vertical="center" wrapText="1"/>
    </xf>
    <xf numFmtId="168" fontId="13" fillId="0" borderId="28" xfId="0" applyNumberFormat="1" applyFont="1" applyBorder="1" applyAlignment="1">
      <alignment horizontal="center" vertical="center" wrapText="1"/>
    </xf>
    <xf numFmtId="168" fontId="13" fillId="0" borderId="29"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16" xfId="0" applyFont="1" applyBorder="1" applyAlignment="1">
      <alignment horizontal="left" vertical="center" wrapText="1"/>
    </xf>
    <xf numFmtId="0" fontId="1" fillId="0" borderId="5" xfId="0" applyFont="1" applyBorder="1" applyAlignment="1">
      <alignment horizontal="left" vertical="center" wrapText="1"/>
    </xf>
    <xf numFmtId="0" fontId="13"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15" xfId="0" applyFont="1" applyBorder="1" applyAlignment="1">
      <alignment horizontal="left" vertical="center" wrapText="1"/>
    </xf>
    <xf numFmtId="0" fontId="61" fillId="0" borderId="16" xfId="0" applyFont="1" applyBorder="1" applyAlignment="1">
      <alignment horizontal="left" vertical="center" wrapText="1"/>
    </xf>
    <xf numFmtId="0" fontId="25" fillId="0" borderId="10" xfId="0" applyFont="1" applyBorder="1" applyAlignment="1">
      <alignment horizontal="center" vertical="center" wrapText="1"/>
    </xf>
    <xf numFmtId="0" fontId="25" fillId="0" borderId="6" xfId="0" applyFont="1" applyBorder="1" applyAlignment="1">
      <alignment horizontal="center" vertical="center" wrapText="1"/>
    </xf>
    <xf numFmtId="0" fontId="110" fillId="0" borderId="16" xfId="0" applyFont="1" applyBorder="1" applyAlignment="1">
      <alignment horizontal="left" vertical="center" wrapText="1"/>
    </xf>
    <xf numFmtId="0" fontId="86" fillId="0" borderId="1" xfId="0" applyFont="1" applyBorder="1" applyAlignment="1">
      <alignment horizontal="center" vertical="center" wrapText="1"/>
    </xf>
    <xf numFmtId="0" fontId="29" fillId="0" borderId="1" xfId="0" applyFont="1" applyBorder="1" applyAlignment="1">
      <alignment horizontal="left" vertical="center" wrapText="1"/>
    </xf>
    <xf numFmtId="0" fontId="2" fillId="0" borderId="0" xfId="0" applyFont="1" applyAlignment="1">
      <alignment horizontal="right" vertical="center"/>
    </xf>
    <xf numFmtId="168" fontId="0" fillId="0" borderId="0" xfId="0" applyNumberFormat="1" applyAlignment="1">
      <alignment horizontal="center" vertical="center"/>
    </xf>
    <xf numFmtId="0" fontId="0" fillId="0" borderId="0" xfId="0" applyAlignment="1">
      <alignment horizontal="center" vertical="center"/>
    </xf>
    <xf numFmtId="168" fontId="132" fillId="0" borderId="0" xfId="0" applyNumberFormat="1" applyFont="1" applyBorder="1" applyAlignment="1">
      <alignment horizontal="center" vertical="center"/>
    </xf>
    <xf numFmtId="0" fontId="132" fillId="0" borderId="0" xfId="0" applyFont="1" applyBorder="1" applyAlignment="1">
      <alignment horizontal="center" vertical="center"/>
    </xf>
    <xf numFmtId="0" fontId="2" fillId="0" borderId="0" xfId="0" applyFont="1" applyAlignment="1">
      <alignment horizontal="left" vertical="center"/>
    </xf>
    <xf numFmtId="168" fontId="24" fillId="0" borderId="4" xfId="0" applyNumberFormat="1" applyFont="1" applyBorder="1" applyAlignment="1">
      <alignment horizontal="center" vertical="center" wrapText="1"/>
    </xf>
    <xf numFmtId="168" fontId="24" fillId="0" borderId="9" xfId="0" applyNumberFormat="1" applyFont="1" applyBorder="1" applyAlignment="1">
      <alignment horizontal="center" vertical="center" wrapText="1"/>
    </xf>
    <xf numFmtId="168" fontId="24" fillId="0" borderId="5" xfId="0" applyNumberFormat="1" applyFont="1" applyBorder="1" applyAlignment="1">
      <alignment horizontal="center" vertical="center" wrapText="1"/>
    </xf>
    <xf numFmtId="168" fontId="24" fillId="0" borderId="14" xfId="0" applyNumberFormat="1" applyFont="1" applyBorder="1" applyAlignment="1">
      <alignment horizontal="center" vertical="center" wrapText="1"/>
    </xf>
    <xf numFmtId="168" fontId="24" fillId="0" borderId="15" xfId="0" applyNumberFormat="1" applyFont="1" applyBorder="1" applyAlignment="1">
      <alignment horizontal="center" vertical="center" wrapText="1"/>
    </xf>
    <xf numFmtId="168" fontId="24" fillId="0" borderId="10" xfId="0" applyNumberFormat="1" applyFont="1" applyBorder="1" applyAlignment="1">
      <alignment horizontal="center" vertical="center" wrapText="1"/>
    </xf>
    <xf numFmtId="168" fontId="24" fillId="0" borderId="6" xfId="0" applyNumberFormat="1" applyFont="1" applyBorder="1" applyAlignment="1">
      <alignment horizontal="center" vertical="center" wrapText="1"/>
    </xf>
    <xf numFmtId="0" fontId="44" fillId="0" borderId="8" xfId="0" applyFont="1" applyBorder="1" applyAlignment="1">
      <alignment horizontal="center" vertical="center" wrapText="1"/>
    </xf>
    <xf numFmtId="0" fontId="44" fillId="0" borderId="4" xfId="0" applyFont="1" applyBorder="1" applyAlignment="1">
      <alignment horizontal="center" vertical="center" wrapText="1"/>
    </xf>
    <xf numFmtId="0" fontId="122" fillId="0" borderId="0" xfId="0" applyFont="1" applyAlignment="1">
      <alignment horizontal="center" vertical="center"/>
    </xf>
    <xf numFmtId="0" fontId="2" fillId="0" borderId="0" xfId="0" applyFont="1" applyAlignment="1">
      <alignment horizontal="center" vertical="center"/>
    </xf>
    <xf numFmtId="0" fontId="24" fillId="0" borderId="11" xfId="0" applyFont="1" applyBorder="1" applyAlignment="1">
      <alignment horizontal="center" vertical="center" wrapText="1"/>
    </xf>
    <xf numFmtId="0" fontId="89" fillId="0" borderId="8" xfId="0" applyFont="1" applyBorder="1" applyAlignment="1">
      <alignment horizontal="center" vertical="center" wrapText="1"/>
    </xf>
    <xf numFmtId="0" fontId="89"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43" fillId="0" borderId="14" xfId="0" applyFont="1" applyBorder="1" applyAlignment="1">
      <alignment vertical="center" wrapText="1"/>
    </xf>
    <xf numFmtId="0" fontId="43" fillId="0" borderId="0" xfId="0" applyFont="1" applyBorder="1" applyAlignment="1">
      <alignment vertical="center" wrapText="1"/>
    </xf>
    <xf numFmtId="0" fontId="43" fillId="0" borderId="15" xfId="0" applyFont="1" applyBorder="1" applyAlignment="1">
      <alignment vertical="center" wrapText="1"/>
    </xf>
    <xf numFmtId="0" fontId="43" fillId="0" borderId="10" xfId="0" applyFont="1" applyBorder="1" applyAlignment="1">
      <alignment vertical="center" wrapText="1"/>
    </xf>
    <xf numFmtId="0" fontId="43" fillId="0" borderId="11" xfId="0" applyFont="1" applyBorder="1" applyAlignment="1">
      <alignment vertical="center" wrapText="1"/>
    </xf>
    <xf numFmtId="0" fontId="43" fillId="0" borderId="6" xfId="0" applyFont="1" applyBorder="1" applyAlignment="1">
      <alignment vertical="center" wrapText="1"/>
    </xf>
    <xf numFmtId="0" fontId="0" fillId="0" borderId="0" xfId="0" applyAlignment="1">
      <alignment horizontal="left" vertical="center"/>
    </xf>
    <xf numFmtId="0" fontId="42" fillId="0" borderId="0" xfId="0" applyFont="1" applyAlignment="1">
      <alignment horizontal="left" vertical="center"/>
    </xf>
    <xf numFmtId="164" fontId="43" fillId="0" borderId="1" xfId="0" applyNumberFormat="1" applyFont="1" applyBorder="1" applyAlignment="1">
      <alignment horizontal="center" vertical="center" wrapText="1"/>
    </xf>
    <xf numFmtId="0" fontId="15" fillId="0" borderId="0" xfId="0" applyFont="1" applyAlignment="1">
      <alignment horizontal="center" vertical="center"/>
    </xf>
    <xf numFmtId="0" fontId="143" fillId="0" borderId="1" xfId="0" applyFont="1" applyBorder="1" applyAlignment="1">
      <alignment horizontal="center" vertical="center" wrapText="1"/>
    </xf>
    <xf numFmtId="0" fontId="64" fillId="0" borderId="1" xfId="0" applyFont="1" applyBorder="1" applyAlignment="1">
      <alignment horizontal="center" vertical="center" wrapText="1"/>
    </xf>
    <xf numFmtId="0" fontId="64" fillId="0" borderId="8" xfId="0" applyFont="1" applyBorder="1" applyAlignment="1">
      <alignment horizontal="center" vertical="center" wrapText="1"/>
    </xf>
    <xf numFmtId="0" fontId="88" fillId="0" borderId="1" xfId="0" applyFont="1" applyBorder="1" applyAlignment="1">
      <alignment horizontal="center" vertical="center" wrapText="1"/>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29" fillId="0" borderId="16" xfId="0" applyFont="1" applyBorder="1" applyAlignment="1">
      <alignment horizontal="left" vertical="center"/>
    </xf>
    <xf numFmtId="0" fontId="37" fillId="0" borderId="1" xfId="0" applyFont="1" applyBorder="1" applyAlignment="1">
      <alignment horizontal="center" vertical="center" wrapText="1"/>
    </xf>
    <xf numFmtId="0" fontId="15" fillId="0" borderId="0" xfId="0" applyFont="1" applyAlignment="1">
      <alignment horizontal="left" vertical="center"/>
    </xf>
    <xf numFmtId="164" fontId="5" fillId="0" borderId="8"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1"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36" xfId="0" applyFont="1" applyBorder="1" applyAlignment="1">
      <alignment wrapText="1"/>
    </xf>
    <xf numFmtId="0" fontId="13" fillId="0" borderId="15" xfId="0" applyFont="1" applyBorder="1" applyAlignment="1">
      <alignment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left" vertical="center"/>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36" fillId="0" borderId="0" xfId="0" applyFont="1" applyBorder="1" applyAlignment="1">
      <alignment horizontal="left" vertical="center" wrapText="1"/>
    </xf>
    <xf numFmtId="0" fontId="23" fillId="0" borderId="0" xfId="0" applyFont="1" applyBorder="1" applyAlignment="1">
      <alignment horizontal="center" vertical="center" wrapText="1"/>
    </xf>
    <xf numFmtId="0" fontId="124" fillId="0" borderId="1" xfId="0" applyFont="1" applyBorder="1" applyAlignment="1">
      <alignment horizontal="center" vertical="center" wrapText="1"/>
    </xf>
    <xf numFmtId="0" fontId="5" fillId="0" borderId="1" xfId="0" applyFont="1" applyBorder="1" applyAlignment="1">
      <alignment vertical="center" wrapText="1"/>
    </xf>
    <xf numFmtId="0" fontId="80" fillId="0" borderId="0" xfId="0" applyFont="1" applyAlignment="1">
      <alignment horizontal="left" vertical="center" wrapText="1"/>
    </xf>
    <xf numFmtId="0" fontId="42" fillId="0" borderId="1" xfId="0" applyFont="1" applyBorder="1" applyAlignment="1">
      <alignment horizontal="right" vertical="center" wrapText="1"/>
    </xf>
    <xf numFmtId="0" fontId="57" fillId="0" borderId="0" xfId="0" applyFont="1" applyBorder="1" applyAlignment="1">
      <alignment horizontal="center" vertical="center" wrapText="1"/>
    </xf>
    <xf numFmtId="0" fontId="24" fillId="0" borderId="35" xfId="0" applyFont="1" applyBorder="1" applyAlignment="1">
      <alignment horizontal="left" vertical="center" wrapText="1"/>
    </xf>
    <xf numFmtId="0" fontId="65" fillId="0" borderId="0" xfId="0" applyFont="1" applyAlignment="1">
      <alignment horizontal="left" vertical="center" wrapText="1"/>
    </xf>
    <xf numFmtId="168" fontId="24" fillId="0" borderId="17" xfId="0" applyNumberFormat="1" applyFont="1" applyBorder="1" applyAlignment="1">
      <alignment horizontal="center" vertical="center" wrapText="1"/>
    </xf>
    <xf numFmtId="168" fontId="24" fillId="0" borderId="2" xfId="0" applyNumberFormat="1" applyFont="1" applyBorder="1" applyAlignment="1">
      <alignment horizontal="center" vertical="center" wrapText="1"/>
    </xf>
    <xf numFmtId="168" fontId="24" fillId="0" borderId="3" xfId="0" applyNumberFormat="1" applyFont="1" applyBorder="1" applyAlignment="1">
      <alignment horizontal="center" vertical="center" wrapText="1"/>
    </xf>
    <xf numFmtId="0" fontId="42" fillId="0" borderId="16" xfId="0" applyFont="1" applyBorder="1" applyAlignment="1">
      <alignment horizontal="left" vertical="center" wrapText="1"/>
    </xf>
    <xf numFmtId="0" fontId="42" fillId="0" borderId="0" xfId="0" applyFont="1" applyAlignment="1">
      <alignment horizontal="center"/>
    </xf>
    <xf numFmtId="0" fontId="37" fillId="0" borderId="16" xfId="0" applyFont="1" applyBorder="1" applyAlignment="1">
      <alignment horizontal="left" vertical="center" wrapText="1"/>
    </xf>
    <xf numFmtId="0" fontId="37" fillId="0" borderId="0" xfId="0" applyFont="1" applyAlignment="1">
      <alignment horizontal="left" vertical="center" wrapText="1"/>
    </xf>
    <xf numFmtId="0" fontId="42" fillId="0" borderId="0" xfId="0" applyFont="1" applyAlignment="1">
      <alignment horizontal="center" vertical="center" wrapText="1"/>
    </xf>
    <xf numFmtId="164" fontId="36" fillId="0" borderId="14" xfId="0" applyNumberFormat="1" applyFont="1" applyBorder="1" applyAlignment="1">
      <alignment horizontal="center" vertical="center" wrapText="1"/>
    </xf>
    <xf numFmtId="164" fontId="36" fillId="0" borderId="15" xfId="0" applyNumberFormat="1" applyFont="1" applyBorder="1" applyAlignment="1">
      <alignment horizontal="center" vertical="center" wrapText="1"/>
    </xf>
    <xf numFmtId="0" fontId="58" fillId="0" borderId="0" xfId="0" applyFont="1" applyAlignment="1">
      <alignment horizontal="left" vertical="center" wrapText="1"/>
    </xf>
    <xf numFmtId="165" fontId="24" fillId="0" borderId="1" xfId="0" applyNumberFormat="1" applyFont="1" applyBorder="1" applyAlignment="1">
      <alignment horizontal="center" vertical="center" wrapText="1"/>
    </xf>
    <xf numFmtId="0" fontId="39" fillId="0" borderId="1" xfId="0" applyFont="1" applyBorder="1" applyAlignment="1">
      <alignment horizontal="left" vertical="center" wrapText="1"/>
    </xf>
    <xf numFmtId="164" fontId="39" fillId="0" borderId="1" xfId="0" applyNumberFormat="1" applyFont="1" applyBorder="1" applyAlignment="1">
      <alignment horizontal="center" vertical="center" wrapText="1"/>
    </xf>
    <xf numFmtId="168" fontId="39"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15" fillId="0" borderId="1" xfId="0" applyFont="1" applyBorder="1" applyAlignment="1">
      <alignment horizontal="center" vertical="center" wrapText="1"/>
    </xf>
    <xf numFmtId="164" fontId="15" fillId="0" borderId="1" xfId="0" applyNumberFormat="1" applyFont="1" applyBorder="1" applyAlignment="1">
      <alignment horizontal="center" vertical="center" wrapText="1"/>
    </xf>
    <xf numFmtId="0" fontId="15" fillId="0" borderId="0" xfId="0" applyFont="1" applyAlignment="1">
      <alignment horizontal="center" vertical="center" wrapText="1"/>
    </xf>
    <xf numFmtId="0" fontId="92"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0" xfId="0" applyFont="1" applyBorder="1" applyAlignment="1">
      <alignment horizontal="left" vertical="center" wrapText="1"/>
    </xf>
    <xf numFmtId="0" fontId="2" fillId="0" borderId="1" xfId="0" applyFont="1" applyBorder="1" applyAlignment="1">
      <alignment horizontal="center" vertical="center" wrapText="1"/>
    </xf>
    <xf numFmtId="164" fontId="36" fillId="0" borderId="0" xfId="0" applyNumberFormat="1" applyFont="1" applyAlignment="1">
      <alignment horizontal="center" vertical="center" wrapText="1"/>
    </xf>
    <xf numFmtId="0" fontId="3" fillId="0" borderId="1" xfId="0" applyFont="1" applyBorder="1" applyAlignment="1">
      <alignment horizontal="center" vertical="center" wrapText="1"/>
    </xf>
    <xf numFmtId="0" fontId="5" fillId="0" borderId="16" xfId="0" applyFont="1" applyBorder="1" applyAlignment="1">
      <alignment horizontal="left" vertical="center" wrapText="1"/>
    </xf>
    <xf numFmtId="0" fontId="47" fillId="0" borderId="0" xfId="0" applyFont="1" applyAlignment="1">
      <alignment horizontal="left" vertical="center" wrapText="1"/>
    </xf>
    <xf numFmtId="0" fontId="146" fillId="0" borderId="9" xfId="0" applyFont="1" applyBorder="1" applyAlignment="1">
      <alignment horizontal="center" vertical="center" wrapText="1"/>
    </xf>
    <xf numFmtId="0" fontId="146" fillId="0" borderId="16" xfId="0" applyFont="1" applyBorder="1" applyAlignment="1">
      <alignment horizontal="center" vertical="center" wrapText="1"/>
    </xf>
    <xf numFmtId="0" fontId="146" fillId="0" borderId="5" xfId="0" applyFont="1" applyBorder="1" applyAlignment="1">
      <alignment horizontal="center" vertical="center" wrapText="1"/>
    </xf>
    <xf numFmtId="0" fontId="146" fillId="0" borderId="14" xfId="0" applyFont="1" applyBorder="1" applyAlignment="1">
      <alignment horizontal="center" vertical="center" wrapText="1"/>
    </xf>
    <xf numFmtId="0" fontId="146" fillId="0" borderId="0" xfId="0" applyFont="1" applyBorder="1" applyAlignment="1">
      <alignment horizontal="center" vertical="center" wrapText="1"/>
    </xf>
    <xf numFmtId="0" fontId="146" fillId="0" borderId="15" xfId="0" applyFont="1" applyBorder="1" applyAlignment="1">
      <alignment horizontal="center" vertical="center" wrapText="1"/>
    </xf>
    <xf numFmtId="0" fontId="146" fillId="0" borderId="10" xfId="0" applyFont="1" applyBorder="1" applyAlignment="1">
      <alignment horizontal="center" vertical="center" wrapText="1"/>
    </xf>
    <xf numFmtId="0" fontId="146" fillId="0" borderId="11" xfId="0" applyFont="1" applyBorder="1" applyAlignment="1">
      <alignment horizontal="center" vertical="center" wrapText="1"/>
    </xf>
    <xf numFmtId="0" fontId="146" fillId="0" borderId="6" xfId="0" applyFont="1" applyBorder="1" applyAlignment="1">
      <alignment horizontal="center" vertical="center" wrapText="1"/>
    </xf>
    <xf numFmtId="0" fontId="16" fillId="0" borderId="0" xfId="0" applyFont="1" applyAlignment="1">
      <alignment horizontal="left" vertical="center" wrapText="1"/>
    </xf>
    <xf numFmtId="168" fontId="36" fillId="0" borderId="0" xfId="0" applyNumberFormat="1" applyFont="1" applyAlignment="1">
      <alignment horizontal="center" vertical="center" wrapText="1"/>
    </xf>
    <xf numFmtId="0" fontId="3" fillId="0" borderId="0" xfId="0" applyFont="1" applyAlignment="1">
      <alignment horizontal="center" vertical="center" wrapText="1"/>
    </xf>
    <xf numFmtId="0" fontId="27" fillId="0" borderId="16" xfId="0" applyFont="1" applyBorder="1" applyAlignment="1">
      <alignment horizontal="left" vertical="center" wrapText="1"/>
    </xf>
    <xf numFmtId="0" fontId="97" fillId="0" borderId="0" xfId="0" applyFont="1" applyAlignment="1">
      <alignment horizontal="center" vertical="center" wrapText="1"/>
    </xf>
    <xf numFmtId="168" fontId="6" fillId="0" borderId="1" xfId="0" applyNumberFormat="1" applyFont="1" applyBorder="1" applyAlignment="1">
      <alignment horizontal="center" vertical="center" wrapText="1"/>
    </xf>
    <xf numFmtId="0" fontId="29" fillId="0" borderId="1" xfId="0" applyFont="1" applyBorder="1" applyAlignment="1">
      <alignment horizontal="right" vertical="center" wrapText="1"/>
    </xf>
    <xf numFmtId="164" fontId="41" fillId="0" borderId="8" xfId="0" applyNumberFormat="1" applyFont="1" applyBorder="1" applyAlignment="1">
      <alignment horizontal="center" vertical="center" wrapText="1"/>
    </xf>
    <xf numFmtId="164" fontId="41" fillId="0" borderId="4" xfId="0" applyNumberFormat="1" applyFont="1" applyBorder="1" applyAlignment="1">
      <alignment horizontal="center" vertical="center" wrapText="1"/>
    </xf>
    <xf numFmtId="168" fontId="43" fillId="0" borderId="8" xfId="0" applyNumberFormat="1" applyFont="1" applyBorder="1" applyAlignment="1">
      <alignment horizontal="center" vertical="center" wrapText="1"/>
    </xf>
    <xf numFmtId="168" fontId="43" fillId="0" borderId="4" xfId="0" applyNumberFormat="1" applyFont="1" applyBorder="1" applyAlignment="1">
      <alignment horizontal="center" vertical="center" wrapText="1"/>
    </xf>
    <xf numFmtId="164" fontId="43" fillId="0" borderId="8" xfId="0" applyNumberFormat="1" applyFont="1" applyBorder="1" applyAlignment="1">
      <alignment horizontal="center" vertical="center" wrapText="1"/>
    </xf>
    <xf numFmtId="164" fontId="43" fillId="0" borderId="4" xfId="0" applyNumberFormat="1" applyFont="1" applyBorder="1" applyAlignment="1">
      <alignment horizontal="center" vertical="center" wrapText="1"/>
    </xf>
    <xf numFmtId="0" fontId="17" fillId="0" borderId="0" xfId="0" applyFont="1" applyAlignment="1">
      <alignment horizontal="left" vertical="center" wrapText="1"/>
    </xf>
    <xf numFmtId="0" fontId="5" fillId="0" borderId="11" xfId="0" applyFont="1" applyBorder="1" applyAlignment="1">
      <alignment horizontal="left" vertical="center" wrapText="1"/>
    </xf>
    <xf numFmtId="0" fontId="63" fillId="0" borderId="0" xfId="0" applyFont="1" applyAlignment="1">
      <alignment horizontal="left" vertical="center" wrapText="1" indent="1"/>
    </xf>
    <xf numFmtId="0" fontId="51" fillId="0" borderId="1" xfId="0" applyFont="1" applyBorder="1" applyAlignment="1">
      <alignment horizontal="center" vertical="center" wrapText="1"/>
    </xf>
    <xf numFmtId="0" fontId="93" fillId="0" borderId="0" xfId="0" applyFont="1" applyAlignment="1">
      <alignment horizontal="left" vertical="center" wrapText="1"/>
    </xf>
    <xf numFmtId="0" fontId="37" fillId="0" borderId="8" xfId="0" applyFont="1" applyBorder="1" applyAlignment="1">
      <alignment horizontal="right" vertical="center" wrapText="1"/>
    </xf>
    <xf numFmtId="0" fontId="37" fillId="0" borderId="7" xfId="0" applyFont="1" applyBorder="1" applyAlignment="1">
      <alignment horizontal="right" vertical="center" wrapText="1"/>
    </xf>
    <xf numFmtId="0" fontId="37" fillId="0" borderId="4" xfId="0" applyFont="1" applyBorder="1" applyAlignment="1">
      <alignment horizontal="right" vertical="center" wrapText="1"/>
    </xf>
    <xf numFmtId="0" fontId="37" fillId="0" borderId="16" xfId="0" applyFont="1" applyBorder="1" applyAlignment="1">
      <alignment vertical="center" wrapText="1"/>
    </xf>
    <xf numFmtId="0" fontId="51" fillId="0" borderId="0" xfId="0" applyFont="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190500</xdr:colOff>
      <xdr:row>0</xdr:row>
      <xdr:rowOff>0</xdr:rowOff>
    </xdr:from>
    <xdr:to>
      <xdr:col>4</xdr:col>
      <xdr:colOff>390525</xdr:colOff>
      <xdr:row>1</xdr:row>
      <xdr:rowOff>348537</xdr:rowOff>
    </xdr:to>
    <xdr:pic>
      <xdr:nvPicPr>
        <xdr:cNvPr id="1027" name="Picture 54" descr="SSA LOGO- GUJARATI  1">
          <a:extLst>
            <a:ext uri="{FF2B5EF4-FFF2-40B4-BE49-F238E27FC236}">
              <a16:creationId xmlns:a16="http://schemas.microsoft.com/office/drawing/2014/main" xmlns="" id="{00000000-0008-0000-0000-000003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28625" y="0"/>
          <a:ext cx="1876425" cy="872412"/>
        </a:xfrm>
        <a:prstGeom prst="rect">
          <a:avLst/>
        </a:prstGeom>
        <a:noFill/>
      </xdr:spPr>
    </xdr:pic>
    <xdr:clientData/>
  </xdr:twoCellAnchor>
  <xdr:twoCellAnchor>
    <xdr:from>
      <xdr:col>1</xdr:col>
      <xdr:colOff>9525</xdr:colOff>
      <xdr:row>2</xdr:row>
      <xdr:rowOff>123825</xdr:rowOff>
    </xdr:from>
    <xdr:to>
      <xdr:col>19</xdr:col>
      <xdr:colOff>0</xdr:colOff>
      <xdr:row>3</xdr:row>
      <xdr:rowOff>0</xdr:rowOff>
    </xdr:to>
    <xdr:cxnSp macro="">
      <xdr:nvCxnSpPr>
        <xdr:cNvPr id="84" name="Straight Connector 83">
          <a:extLst>
            <a:ext uri="{FF2B5EF4-FFF2-40B4-BE49-F238E27FC236}">
              <a16:creationId xmlns:a16="http://schemas.microsoft.com/office/drawing/2014/main" xmlns="" id="{00000000-0008-0000-0000-000054000000}"/>
            </a:ext>
          </a:extLst>
        </xdr:cNvPr>
        <xdr:cNvCxnSpPr/>
      </xdr:nvCxnSpPr>
      <xdr:spPr>
        <a:xfrm>
          <a:off x="247650" y="1047750"/>
          <a:ext cx="7458075" cy="9525"/>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95251</xdr:colOff>
      <xdr:row>8</xdr:row>
      <xdr:rowOff>47625</xdr:rowOff>
    </xdr:from>
    <xdr:to>
      <xdr:col>6</xdr:col>
      <xdr:colOff>314326</xdr:colOff>
      <xdr:row>8</xdr:row>
      <xdr:rowOff>285750</xdr:rowOff>
    </xdr:to>
    <xdr:cxnSp macro="">
      <xdr:nvCxnSpPr>
        <xdr:cNvPr id="86" name="Straight Connector 85">
          <a:extLst>
            <a:ext uri="{FF2B5EF4-FFF2-40B4-BE49-F238E27FC236}">
              <a16:creationId xmlns:a16="http://schemas.microsoft.com/office/drawing/2014/main" xmlns="" id="{00000000-0008-0000-0000-000056000000}"/>
            </a:ext>
          </a:extLst>
        </xdr:cNvPr>
        <xdr:cNvCxnSpPr/>
      </xdr:nvCxnSpPr>
      <xdr:spPr>
        <a:xfrm rot="5400000">
          <a:off x="2705101" y="2247900"/>
          <a:ext cx="238125" cy="21907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95251</xdr:colOff>
      <xdr:row>8</xdr:row>
      <xdr:rowOff>57150</xdr:rowOff>
    </xdr:from>
    <xdr:to>
      <xdr:col>9</xdr:col>
      <xdr:colOff>314326</xdr:colOff>
      <xdr:row>8</xdr:row>
      <xdr:rowOff>295275</xdr:rowOff>
    </xdr:to>
    <xdr:cxnSp macro="">
      <xdr:nvCxnSpPr>
        <xdr:cNvPr id="87" name="Straight Connector 86">
          <a:extLst>
            <a:ext uri="{FF2B5EF4-FFF2-40B4-BE49-F238E27FC236}">
              <a16:creationId xmlns:a16="http://schemas.microsoft.com/office/drawing/2014/main" xmlns="" id="{00000000-0008-0000-0000-000057000000}"/>
            </a:ext>
          </a:extLst>
        </xdr:cNvPr>
        <xdr:cNvCxnSpPr/>
      </xdr:nvCxnSpPr>
      <xdr:spPr>
        <a:xfrm rot="5400000">
          <a:off x="3848101" y="2257425"/>
          <a:ext cx="238125" cy="21907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79</xdr:row>
      <xdr:rowOff>257175</xdr:rowOff>
    </xdr:from>
    <xdr:to>
      <xdr:col>1</xdr:col>
      <xdr:colOff>428625</xdr:colOff>
      <xdr:row>79</xdr:row>
      <xdr:rowOff>657225</xdr:rowOff>
    </xdr:to>
    <xdr:sp macro="" textlink="">
      <xdr:nvSpPr>
        <xdr:cNvPr id="2058" name="Text Box 10">
          <a:extLst>
            <a:ext uri="{FF2B5EF4-FFF2-40B4-BE49-F238E27FC236}">
              <a16:creationId xmlns:a16="http://schemas.microsoft.com/office/drawing/2014/main" xmlns="" id="{00000000-0008-0000-0100-00000A080000}"/>
            </a:ext>
          </a:extLst>
        </xdr:cNvPr>
        <xdr:cNvSpPr txBox="1">
          <a:spLocks noChangeArrowheads="1"/>
        </xdr:cNvSpPr>
      </xdr:nvSpPr>
      <xdr:spPr bwMode="auto">
        <a:xfrm>
          <a:off x="0" y="58340625"/>
          <a:ext cx="1038225" cy="400050"/>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500" b="1" i="0" strike="noStrike">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196712</xdr:colOff>
      <xdr:row>44</xdr:row>
      <xdr:rowOff>348283</xdr:rowOff>
    </xdr:from>
    <xdr:to>
      <xdr:col>9</xdr:col>
      <xdr:colOff>91937</xdr:colOff>
      <xdr:row>44</xdr:row>
      <xdr:rowOff>357808</xdr:rowOff>
    </xdr:to>
    <xdr:sp macro="" textlink="">
      <xdr:nvSpPr>
        <xdr:cNvPr id="3080" name="Line 8">
          <a:extLst>
            <a:ext uri="{FF2B5EF4-FFF2-40B4-BE49-F238E27FC236}">
              <a16:creationId xmlns:a16="http://schemas.microsoft.com/office/drawing/2014/main" xmlns="" id="{00000000-0008-0000-0200-0000080C0000}"/>
            </a:ext>
          </a:extLst>
        </xdr:cNvPr>
        <xdr:cNvSpPr>
          <a:spLocks noChangeShapeType="1"/>
        </xdr:cNvSpPr>
      </xdr:nvSpPr>
      <xdr:spPr bwMode="auto">
        <a:xfrm flipV="1">
          <a:off x="1066386" y="15389500"/>
          <a:ext cx="3514725" cy="9525"/>
        </a:xfrm>
        <a:prstGeom prst="line">
          <a:avLst/>
        </a:prstGeom>
        <a:noFill/>
        <a:ln w="9525">
          <a:solidFill>
            <a:srgbClr val="000000"/>
          </a:solidFill>
          <a:round/>
          <a:headEnd/>
          <a:tailEnd/>
        </a:ln>
      </xdr:spPr>
      <xdr:txBody>
        <a:bodyPr/>
        <a:lstStyle/>
        <a:p>
          <a:endParaRPr lang="en-IN"/>
        </a:p>
      </xdr:txBody>
    </xdr:sp>
    <xdr:clientData/>
  </xdr:twoCellAnchor>
  <xdr:twoCellAnchor>
    <xdr:from>
      <xdr:col>2</xdr:col>
      <xdr:colOff>19844</xdr:colOff>
      <xdr:row>162</xdr:row>
      <xdr:rowOff>0</xdr:rowOff>
    </xdr:from>
    <xdr:to>
      <xdr:col>11</xdr:col>
      <xdr:colOff>142875</xdr:colOff>
      <xdr:row>162</xdr:row>
      <xdr:rowOff>0</xdr:rowOff>
    </xdr:to>
    <xdr:sp macro="" textlink="">
      <xdr:nvSpPr>
        <xdr:cNvPr id="3077" name="Line 5">
          <a:extLst>
            <a:ext uri="{FF2B5EF4-FFF2-40B4-BE49-F238E27FC236}">
              <a16:creationId xmlns:a16="http://schemas.microsoft.com/office/drawing/2014/main" xmlns="" id="{00000000-0008-0000-0200-0000050C0000}"/>
            </a:ext>
          </a:extLst>
        </xdr:cNvPr>
        <xdr:cNvSpPr>
          <a:spLocks noChangeShapeType="1"/>
        </xdr:cNvSpPr>
      </xdr:nvSpPr>
      <xdr:spPr bwMode="auto">
        <a:xfrm flipV="1">
          <a:off x="883047" y="60890547"/>
          <a:ext cx="5054203" cy="0"/>
        </a:xfrm>
        <a:prstGeom prst="line">
          <a:avLst/>
        </a:prstGeom>
        <a:noFill/>
        <a:ln w="9525">
          <a:solidFill>
            <a:srgbClr val="000000"/>
          </a:solidFill>
          <a:round/>
          <a:headEnd/>
          <a:tailEnd/>
        </a:ln>
      </xdr:spPr>
    </xdr:sp>
    <xdr:clientData/>
  </xdr:twoCellAnchor>
  <xdr:twoCellAnchor>
    <xdr:from>
      <xdr:col>2</xdr:col>
      <xdr:colOff>9525</xdr:colOff>
      <xdr:row>231</xdr:row>
      <xdr:rowOff>19050</xdr:rowOff>
    </xdr:from>
    <xdr:to>
      <xdr:col>10</xdr:col>
      <xdr:colOff>381000</xdr:colOff>
      <xdr:row>233</xdr:row>
      <xdr:rowOff>28575</xdr:rowOff>
    </xdr:to>
    <xdr:sp macro="" textlink="">
      <xdr:nvSpPr>
        <xdr:cNvPr id="3073" name="Text Box 1">
          <a:extLst>
            <a:ext uri="{FF2B5EF4-FFF2-40B4-BE49-F238E27FC236}">
              <a16:creationId xmlns:a16="http://schemas.microsoft.com/office/drawing/2014/main" xmlns="" id="{00000000-0008-0000-0200-0000010C0000}"/>
            </a:ext>
          </a:extLst>
        </xdr:cNvPr>
        <xdr:cNvSpPr txBox="1">
          <a:spLocks noChangeArrowheads="1"/>
        </xdr:cNvSpPr>
      </xdr:nvSpPr>
      <xdr:spPr bwMode="auto">
        <a:xfrm>
          <a:off x="619125" y="197558025"/>
          <a:ext cx="5248275" cy="3905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gu-IN" sz="800" b="0" i="0" strike="noStrike">
              <a:solidFill>
                <a:srgbClr val="000000"/>
              </a:solidFill>
              <a:latin typeface="Times New Roman"/>
            </a:rPr>
            <a:t> </a:t>
          </a:r>
          <a:endParaRPr lang="gu-IN" sz="1100" b="0" i="0" strike="noStrike">
            <a:solidFill>
              <a:srgbClr val="000000"/>
            </a:solidFill>
            <a:latin typeface="Calibri"/>
          </a:endParaRPr>
        </a:p>
        <a:p>
          <a:pPr algn="l" rtl="0">
            <a:defRPr sz="1000"/>
          </a:pPr>
          <a:endParaRPr lang="gu-IN" sz="1100" b="0" i="0" strike="noStrike">
            <a:solidFill>
              <a:srgbClr val="000000"/>
            </a:solidFill>
            <a:latin typeface="Calibri"/>
          </a:endParaRPr>
        </a:p>
        <a:p>
          <a:pPr algn="l" rtl="0">
            <a:defRPr sz="1000"/>
          </a:pPr>
          <a:r>
            <a:rPr lang="gu-IN" sz="900" b="0" i="0" strike="noStrike">
              <a:solidFill>
                <a:srgbClr val="000000"/>
              </a:solidFill>
              <a:latin typeface="Times New Roman"/>
            </a:rPr>
            <a:t> </a:t>
          </a:r>
        </a:p>
      </xdr:txBody>
    </xdr:sp>
    <xdr:clientData/>
  </xdr:twoCellAnchor>
  <xdr:twoCellAnchor>
    <xdr:from>
      <xdr:col>2</xdr:col>
      <xdr:colOff>49610</xdr:colOff>
      <xdr:row>166</xdr:row>
      <xdr:rowOff>317500</xdr:rowOff>
    </xdr:from>
    <xdr:to>
      <xdr:col>11</xdr:col>
      <xdr:colOff>142876</xdr:colOff>
      <xdr:row>167</xdr:row>
      <xdr:rowOff>0</xdr:rowOff>
    </xdr:to>
    <xdr:sp macro="" textlink="">
      <xdr:nvSpPr>
        <xdr:cNvPr id="10" name="Line 5">
          <a:extLst>
            <a:ext uri="{FF2B5EF4-FFF2-40B4-BE49-F238E27FC236}">
              <a16:creationId xmlns:a16="http://schemas.microsoft.com/office/drawing/2014/main" xmlns="" id="{567BB641-3F2B-44FB-8C8B-3437825B55D6}"/>
            </a:ext>
          </a:extLst>
        </xdr:cNvPr>
        <xdr:cNvSpPr>
          <a:spLocks noChangeShapeType="1"/>
        </xdr:cNvSpPr>
      </xdr:nvSpPr>
      <xdr:spPr bwMode="auto">
        <a:xfrm>
          <a:off x="912813" y="62398672"/>
          <a:ext cx="5024438" cy="9922"/>
        </a:xfrm>
        <a:prstGeom prst="line">
          <a:avLst/>
        </a:prstGeom>
        <a:noFill/>
        <a:ln w="9525">
          <a:solidFill>
            <a:srgbClr val="000000"/>
          </a:solidFill>
          <a:round/>
          <a:headEnd/>
          <a:tailEnd/>
        </a:ln>
      </xdr:spPr>
    </xdr:sp>
    <xdr:clientData/>
  </xdr:twoCellAnchor>
  <xdr:twoCellAnchor>
    <xdr:from>
      <xdr:col>2</xdr:col>
      <xdr:colOff>109141</xdr:colOff>
      <xdr:row>172</xdr:row>
      <xdr:rowOff>0</xdr:rowOff>
    </xdr:from>
    <xdr:to>
      <xdr:col>12</xdr:col>
      <xdr:colOff>0</xdr:colOff>
      <xdr:row>172</xdr:row>
      <xdr:rowOff>9922</xdr:rowOff>
    </xdr:to>
    <xdr:sp macro="" textlink="">
      <xdr:nvSpPr>
        <xdr:cNvPr id="11" name="Line 5">
          <a:extLst>
            <a:ext uri="{FF2B5EF4-FFF2-40B4-BE49-F238E27FC236}">
              <a16:creationId xmlns:a16="http://schemas.microsoft.com/office/drawing/2014/main" xmlns="" id="{9F5BB605-7AE0-49B8-92A0-B836422352FC}"/>
            </a:ext>
          </a:extLst>
        </xdr:cNvPr>
        <xdr:cNvSpPr>
          <a:spLocks noChangeShapeType="1"/>
        </xdr:cNvSpPr>
      </xdr:nvSpPr>
      <xdr:spPr bwMode="auto">
        <a:xfrm flipV="1">
          <a:off x="972344" y="63916719"/>
          <a:ext cx="5030390" cy="9922"/>
        </a:xfrm>
        <a:prstGeom prst="line">
          <a:avLst/>
        </a:prstGeom>
        <a:noFill/>
        <a:ln w="9525">
          <a:solidFill>
            <a:srgbClr val="000000"/>
          </a:solidFill>
          <a:round/>
          <a:headEnd/>
          <a:tailEnd/>
        </a:ln>
      </xdr:spPr>
    </xdr:sp>
    <xdr:clientData/>
  </xdr:twoCellAnchor>
  <xdr:twoCellAnchor>
    <xdr:from>
      <xdr:col>5</xdr:col>
      <xdr:colOff>28575</xdr:colOff>
      <xdr:row>199</xdr:row>
      <xdr:rowOff>466725</xdr:rowOff>
    </xdr:from>
    <xdr:to>
      <xdr:col>12</xdr:col>
      <xdr:colOff>19050</xdr:colOff>
      <xdr:row>200</xdr:row>
      <xdr:rowOff>0</xdr:rowOff>
    </xdr:to>
    <xdr:cxnSp macro="">
      <xdr:nvCxnSpPr>
        <xdr:cNvPr id="3" name="Straight Connector 2">
          <a:extLst>
            <a:ext uri="{FF2B5EF4-FFF2-40B4-BE49-F238E27FC236}">
              <a16:creationId xmlns:a16="http://schemas.microsoft.com/office/drawing/2014/main" xmlns="" id="{10442178-13C6-4B3D-95B4-1D2A9CF7437E}"/>
            </a:ext>
          </a:extLst>
        </xdr:cNvPr>
        <xdr:cNvCxnSpPr/>
      </xdr:nvCxnSpPr>
      <xdr:spPr>
        <a:xfrm>
          <a:off x="2619375" y="72056625"/>
          <a:ext cx="34099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456406</xdr:colOff>
      <xdr:row>65</xdr:row>
      <xdr:rowOff>0</xdr:rowOff>
    </xdr:from>
    <xdr:to>
      <xdr:col>11</xdr:col>
      <xdr:colOff>119063</xdr:colOff>
      <xdr:row>65</xdr:row>
      <xdr:rowOff>0</xdr:rowOff>
    </xdr:to>
    <xdr:cxnSp macro="">
      <xdr:nvCxnSpPr>
        <xdr:cNvPr id="4" name="Straight Connector 3">
          <a:extLst>
            <a:ext uri="{FF2B5EF4-FFF2-40B4-BE49-F238E27FC236}">
              <a16:creationId xmlns:a16="http://schemas.microsoft.com/office/drawing/2014/main" xmlns="" id="{B4064E63-D2A5-4110-8E50-B0A53790091B}"/>
            </a:ext>
          </a:extLst>
        </xdr:cNvPr>
        <xdr:cNvCxnSpPr/>
      </xdr:nvCxnSpPr>
      <xdr:spPr>
        <a:xfrm>
          <a:off x="2549922" y="23038594"/>
          <a:ext cx="336351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476250</xdr:colOff>
      <xdr:row>72</xdr:row>
      <xdr:rowOff>0</xdr:rowOff>
    </xdr:from>
    <xdr:to>
      <xdr:col>11</xdr:col>
      <xdr:colOff>158750</xdr:colOff>
      <xdr:row>72</xdr:row>
      <xdr:rowOff>0</xdr:rowOff>
    </xdr:to>
    <xdr:cxnSp macro="">
      <xdr:nvCxnSpPr>
        <xdr:cNvPr id="7" name="Straight Connector 6">
          <a:extLst>
            <a:ext uri="{FF2B5EF4-FFF2-40B4-BE49-F238E27FC236}">
              <a16:creationId xmlns:a16="http://schemas.microsoft.com/office/drawing/2014/main" xmlns="" id="{68AA6486-5BBE-4F0B-941D-B2696A679611}"/>
            </a:ext>
          </a:extLst>
        </xdr:cNvPr>
        <xdr:cNvCxnSpPr/>
      </xdr:nvCxnSpPr>
      <xdr:spPr>
        <a:xfrm>
          <a:off x="2569766" y="26104453"/>
          <a:ext cx="338335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59531</xdr:colOff>
      <xdr:row>79</xdr:row>
      <xdr:rowOff>525859</xdr:rowOff>
    </xdr:from>
    <xdr:to>
      <xdr:col>11</xdr:col>
      <xdr:colOff>99219</xdr:colOff>
      <xdr:row>80</xdr:row>
      <xdr:rowOff>0</xdr:rowOff>
    </xdr:to>
    <xdr:cxnSp macro="">
      <xdr:nvCxnSpPr>
        <xdr:cNvPr id="12" name="Straight Connector 11">
          <a:extLst>
            <a:ext uri="{FF2B5EF4-FFF2-40B4-BE49-F238E27FC236}">
              <a16:creationId xmlns:a16="http://schemas.microsoft.com/office/drawing/2014/main" xmlns="" id="{57EF26B1-7826-49D4-98A4-1E15DA2B83F6}"/>
            </a:ext>
          </a:extLst>
        </xdr:cNvPr>
        <xdr:cNvCxnSpPr/>
      </xdr:nvCxnSpPr>
      <xdr:spPr>
        <a:xfrm>
          <a:off x="2639219" y="29765625"/>
          <a:ext cx="3254375" cy="99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108</xdr:row>
      <xdr:rowOff>426640</xdr:rowOff>
    </xdr:from>
    <xdr:to>
      <xdr:col>11</xdr:col>
      <xdr:colOff>119063</xdr:colOff>
      <xdr:row>109</xdr:row>
      <xdr:rowOff>9922</xdr:rowOff>
    </xdr:to>
    <xdr:cxnSp macro="">
      <xdr:nvCxnSpPr>
        <xdr:cNvPr id="15" name="Straight Connector 14">
          <a:extLst>
            <a:ext uri="{FF2B5EF4-FFF2-40B4-BE49-F238E27FC236}">
              <a16:creationId xmlns:a16="http://schemas.microsoft.com/office/drawing/2014/main" xmlns="" id="{1AFAAA1E-901D-48B1-997C-A45A2C7C459A}"/>
            </a:ext>
          </a:extLst>
        </xdr:cNvPr>
        <xdr:cNvCxnSpPr/>
      </xdr:nvCxnSpPr>
      <xdr:spPr>
        <a:xfrm flipV="1">
          <a:off x="3552031" y="41979453"/>
          <a:ext cx="2361407" cy="19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545703</xdr:colOff>
      <xdr:row>112</xdr:row>
      <xdr:rowOff>9921</xdr:rowOff>
    </xdr:from>
    <xdr:to>
      <xdr:col>11</xdr:col>
      <xdr:colOff>119063</xdr:colOff>
      <xdr:row>112</xdr:row>
      <xdr:rowOff>9921</xdr:rowOff>
    </xdr:to>
    <xdr:cxnSp macro="">
      <xdr:nvCxnSpPr>
        <xdr:cNvPr id="17" name="Straight Connector 16">
          <a:extLst>
            <a:ext uri="{FF2B5EF4-FFF2-40B4-BE49-F238E27FC236}">
              <a16:creationId xmlns:a16="http://schemas.microsoft.com/office/drawing/2014/main" xmlns="" id="{202408C3-DDCC-4459-9BAF-508F31415520}"/>
            </a:ext>
          </a:extLst>
        </xdr:cNvPr>
        <xdr:cNvCxnSpPr/>
      </xdr:nvCxnSpPr>
      <xdr:spPr>
        <a:xfrm>
          <a:off x="3542109" y="42912109"/>
          <a:ext cx="23713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47625</xdr:colOff>
      <xdr:row>36</xdr:row>
      <xdr:rowOff>0</xdr:rowOff>
    </xdr:from>
    <xdr:to>
      <xdr:col>9</xdr:col>
      <xdr:colOff>571500</xdr:colOff>
      <xdr:row>36</xdr:row>
      <xdr:rowOff>0</xdr:rowOff>
    </xdr:to>
    <xdr:cxnSp macro="">
      <xdr:nvCxnSpPr>
        <xdr:cNvPr id="3" name="Straight Connector 2">
          <a:extLst>
            <a:ext uri="{FF2B5EF4-FFF2-40B4-BE49-F238E27FC236}">
              <a16:creationId xmlns:a16="http://schemas.microsoft.com/office/drawing/2014/main" xmlns="" id="{BD987454-7C75-4D0A-B1F6-FA3020E74302}"/>
            </a:ext>
          </a:extLst>
        </xdr:cNvPr>
        <xdr:cNvCxnSpPr/>
      </xdr:nvCxnSpPr>
      <xdr:spPr>
        <a:xfrm>
          <a:off x="3476625" y="11734800"/>
          <a:ext cx="3276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266700</xdr:colOff>
      <xdr:row>51</xdr:row>
      <xdr:rowOff>0</xdr:rowOff>
    </xdr:from>
    <xdr:to>
      <xdr:col>9</xdr:col>
      <xdr:colOff>561975</xdr:colOff>
      <xdr:row>51</xdr:row>
      <xdr:rowOff>9525</xdr:rowOff>
    </xdr:to>
    <xdr:cxnSp macro="">
      <xdr:nvCxnSpPr>
        <xdr:cNvPr id="6" name="Straight Connector 5">
          <a:extLst>
            <a:ext uri="{FF2B5EF4-FFF2-40B4-BE49-F238E27FC236}">
              <a16:creationId xmlns:a16="http://schemas.microsoft.com/office/drawing/2014/main" xmlns="" id="{D9EC1EEB-A81C-4073-A99C-8C29B0EA185C}"/>
            </a:ext>
          </a:extLst>
        </xdr:cNvPr>
        <xdr:cNvCxnSpPr/>
      </xdr:nvCxnSpPr>
      <xdr:spPr>
        <a:xfrm>
          <a:off x="3019425" y="18030825"/>
          <a:ext cx="37242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200025</xdr:colOff>
      <xdr:row>73</xdr:row>
      <xdr:rowOff>0</xdr:rowOff>
    </xdr:from>
    <xdr:to>
      <xdr:col>9</xdr:col>
      <xdr:colOff>533400</xdr:colOff>
      <xdr:row>73</xdr:row>
      <xdr:rowOff>0</xdr:rowOff>
    </xdr:to>
    <xdr:cxnSp macro="">
      <xdr:nvCxnSpPr>
        <xdr:cNvPr id="14" name="Straight Connector 13">
          <a:extLst>
            <a:ext uri="{FF2B5EF4-FFF2-40B4-BE49-F238E27FC236}">
              <a16:creationId xmlns:a16="http://schemas.microsoft.com/office/drawing/2014/main" xmlns="" id="{98C583E6-3B6D-45B9-A844-2D4DD95F015F}"/>
            </a:ext>
          </a:extLst>
        </xdr:cNvPr>
        <xdr:cNvCxnSpPr/>
      </xdr:nvCxnSpPr>
      <xdr:spPr>
        <a:xfrm>
          <a:off x="3629025" y="26203275"/>
          <a:ext cx="3086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123825</xdr:colOff>
      <xdr:row>78</xdr:row>
      <xdr:rowOff>0</xdr:rowOff>
    </xdr:from>
    <xdr:to>
      <xdr:col>9</xdr:col>
      <xdr:colOff>457200</xdr:colOff>
      <xdr:row>78</xdr:row>
      <xdr:rowOff>9525</xdr:rowOff>
    </xdr:to>
    <xdr:cxnSp macro="">
      <xdr:nvCxnSpPr>
        <xdr:cNvPr id="17" name="Straight Connector 16">
          <a:extLst>
            <a:ext uri="{FF2B5EF4-FFF2-40B4-BE49-F238E27FC236}">
              <a16:creationId xmlns:a16="http://schemas.microsoft.com/office/drawing/2014/main" xmlns="" id="{B8B98099-7DDD-4BA9-9965-6856137A7769}"/>
            </a:ext>
          </a:extLst>
        </xdr:cNvPr>
        <xdr:cNvCxnSpPr/>
      </xdr:nvCxnSpPr>
      <xdr:spPr>
        <a:xfrm flipV="1">
          <a:off x="3552825" y="28136850"/>
          <a:ext cx="30861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247650</xdr:colOff>
      <xdr:row>95</xdr:row>
      <xdr:rowOff>0</xdr:rowOff>
    </xdr:from>
    <xdr:to>
      <xdr:col>9</xdr:col>
      <xdr:colOff>504825</xdr:colOff>
      <xdr:row>95</xdr:row>
      <xdr:rowOff>9525</xdr:rowOff>
    </xdr:to>
    <xdr:cxnSp macro="">
      <xdr:nvCxnSpPr>
        <xdr:cNvPr id="20" name="Straight Connector 19">
          <a:extLst>
            <a:ext uri="{FF2B5EF4-FFF2-40B4-BE49-F238E27FC236}">
              <a16:creationId xmlns:a16="http://schemas.microsoft.com/office/drawing/2014/main" xmlns="" id="{06C9DB06-E216-4421-9F4C-7C8392A61E39}"/>
            </a:ext>
          </a:extLst>
        </xdr:cNvPr>
        <xdr:cNvCxnSpPr/>
      </xdr:nvCxnSpPr>
      <xdr:spPr>
        <a:xfrm flipV="1">
          <a:off x="3676650" y="31680150"/>
          <a:ext cx="30099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133350</xdr:colOff>
      <xdr:row>133</xdr:row>
      <xdr:rowOff>0</xdr:rowOff>
    </xdr:from>
    <xdr:to>
      <xdr:col>8</xdr:col>
      <xdr:colOff>533400</xdr:colOff>
      <xdr:row>133</xdr:row>
      <xdr:rowOff>9525</xdr:rowOff>
    </xdr:to>
    <xdr:cxnSp macro="">
      <xdr:nvCxnSpPr>
        <xdr:cNvPr id="23" name="Straight Connector 22">
          <a:extLst>
            <a:ext uri="{FF2B5EF4-FFF2-40B4-BE49-F238E27FC236}">
              <a16:creationId xmlns:a16="http://schemas.microsoft.com/office/drawing/2014/main" xmlns="" id="{C426245C-B4D1-4598-8F30-F1307D556100}"/>
            </a:ext>
          </a:extLst>
        </xdr:cNvPr>
        <xdr:cNvCxnSpPr/>
      </xdr:nvCxnSpPr>
      <xdr:spPr>
        <a:xfrm flipV="1">
          <a:off x="3562350" y="43329225"/>
          <a:ext cx="24765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167</xdr:row>
      <xdr:rowOff>9525</xdr:rowOff>
    </xdr:from>
    <xdr:to>
      <xdr:col>8</xdr:col>
      <xdr:colOff>609600</xdr:colOff>
      <xdr:row>167</xdr:row>
      <xdr:rowOff>9525</xdr:rowOff>
    </xdr:to>
    <xdr:cxnSp macro="">
      <xdr:nvCxnSpPr>
        <xdr:cNvPr id="26" name="Straight Connector 25">
          <a:extLst>
            <a:ext uri="{FF2B5EF4-FFF2-40B4-BE49-F238E27FC236}">
              <a16:creationId xmlns:a16="http://schemas.microsoft.com/office/drawing/2014/main" xmlns="" id="{0885E83D-A82D-450C-A33A-E4350FAA1C10}"/>
            </a:ext>
          </a:extLst>
        </xdr:cNvPr>
        <xdr:cNvCxnSpPr/>
      </xdr:nvCxnSpPr>
      <xdr:spPr>
        <a:xfrm>
          <a:off x="3581400" y="53901975"/>
          <a:ext cx="2533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53</xdr:row>
      <xdr:rowOff>0</xdr:rowOff>
    </xdr:from>
    <xdr:to>
      <xdr:col>7</xdr:col>
      <xdr:colOff>9525</xdr:colOff>
      <xdr:row>53</xdr:row>
      <xdr:rowOff>9526</xdr:rowOff>
    </xdr:to>
    <xdr:cxnSp macro="">
      <xdr:nvCxnSpPr>
        <xdr:cNvPr id="3" name="Straight Connector 2">
          <a:extLst>
            <a:ext uri="{FF2B5EF4-FFF2-40B4-BE49-F238E27FC236}">
              <a16:creationId xmlns:a16="http://schemas.microsoft.com/office/drawing/2014/main" xmlns="" id="{4F9C8C2B-0574-42A7-9E62-64957098F39F}"/>
            </a:ext>
          </a:extLst>
        </xdr:cNvPr>
        <xdr:cNvCxnSpPr/>
      </xdr:nvCxnSpPr>
      <xdr:spPr>
        <a:xfrm>
          <a:off x="914400" y="18564225"/>
          <a:ext cx="2857500"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28575</xdr:colOff>
      <xdr:row>57</xdr:row>
      <xdr:rowOff>9525</xdr:rowOff>
    </xdr:from>
    <xdr:to>
      <xdr:col>8</xdr:col>
      <xdr:colOff>476250</xdr:colOff>
      <xdr:row>57</xdr:row>
      <xdr:rowOff>9525</xdr:rowOff>
    </xdr:to>
    <xdr:cxnSp macro="">
      <xdr:nvCxnSpPr>
        <xdr:cNvPr id="7" name="Straight Connector 6">
          <a:extLst>
            <a:ext uri="{FF2B5EF4-FFF2-40B4-BE49-F238E27FC236}">
              <a16:creationId xmlns:a16="http://schemas.microsoft.com/office/drawing/2014/main" xmlns="" id="{5427CB22-A6C3-415C-9F56-94D4B4DC033B}"/>
            </a:ext>
          </a:extLst>
        </xdr:cNvPr>
        <xdr:cNvCxnSpPr/>
      </xdr:nvCxnSpPr>
      <xdr:spPr>
        <a:xfrm>
          <a:off x="904875" y="19754850"/>
          <a:ext cx="3895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161925</xdr:colOff>
      <xdr:row>55</xdr:row>
      <xdr:rowOff>9525</xdr:rowOff>
    </xdr:from>
    <xdr:to>
      <xdr:col>10</xdr:col>
      <xdr:colOff>590550</xdr:colOff>
      <xdr:row>55</xdr:row>
      <xdr:rowOff>9525</xdr:rowOff>
    </xdr:to>
    <xdr:cxnSp macro="">
      <xdr:nvCxnSpPr>
        <xdr:cNvPr id="3" name="Straight Connector 2">
          <a:extLst>
            <a:ext uri="{FF2B5EF4-FFF2-40B4-BE49-F238E27FC236}">
              <a16:creationId xmlns:a16="http://schemas.microsoft.com/office/drawing/2014/main" xmlns="" id="{01F4424E-3949-47BF-BC26-DE258914DDED}"/>
            </a:ext>
          </a:extLst>
        </xdr:cNvPr>
        <xdr:cNvCxnSpPr/>
      </xdr:nvCxnSpPr>
      <xdr:spPr>
        <a:xfrm>
          <a:off x="2409825" y="21135975"/>
          <a:ext cx="3571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152400</xdr:colOff>
      <xdr:row>30</xdr:row>
      <xdr:rowOff>0</xdr:rowOff>
    </xdr:from>
    <xdr:to>
      <xdr:col>10</xdr:col>
      <xdr:colOff>542925</xdr:colOff>
      <xdr:row>30</xdr:row>
      <xdr:rowOff>0</xdr:rowOff>
    </xdr:to>
    <xdr:cxnSp macro="">
      <xdr:nvCxnSpPr>
        <xdr:cNvPr id="3" name="Straight Connector 2">
          <a:extLst>
            <a:ext uri="{FF2B5EF4-FFF2-40B4-BE49-F238E27FC236}">
              <a16:creationId xmlns:a16="http://schemas.microsoft.com/office/drawing/2014/main" xmlns="" id="{29B326B7-BDDE-461B-B3DA-B74EC2CE1FC5}"/>
            </a:ext>
          </a:extLst>
        </xdr:cNvPr>
        <xdr:cNvCxnSpPr/>
      </xdr:nvCxnSpPr>
      <xdr:spPr>
        <a:xfrm>
          <a:off x="981075" y="11287125"/>
          <a:ext cx="4772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161925</xdr:colOff>
      <xdr:row>33</xdr:row>
      <xdr:rowOff>600076</xdr:rowOff>
    </xdr:from>
    <xdr:to>
      <xdr:col>10</xdr:col>
      <xdr:colOff>533400</xdr:colOff>
      <xdr:row>34</xdr:row>
      <xdr:rowOff>9525</xdr:rowOff>
    </xdr:to>
    <xdr:cxnSp macro="">
      <xdr:nvCxnSpPr>
        <xdr:cNvPr id="7" name="Straight Connector 6">
          <a:extLst>
            <a:ext uri="{FF2B5EF4-FFF2-40B4-BE49-F238E27FC236}">
              <a16:creationId xmlns:a16="http://schemas.microsoft.com/office/drawing/2014/main" xmlns="" id="{A3DC713C-A5A4-4319-B4B1-99F77986E2CC}"/>
            </a:ext>
          </a:extLst>
        </xdr:cNvPr>
        <xdr:cNvCxnSpPr/>
      </xdr:nvCxnSpPr>
      <xdr:spPr>
        <a:xfrm flipV="1">
          <a:off x="990600" y="12849226"/>
          <a:ext cx="4752975" cy="190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85725</xdr:colOff>
      <xdr:row>38</xdr:row>
      <xdr:rowOff>9525</xdr:rowOff>
    </xdr:from>
    <xdr:to>
      <xdr:col>10</xdr:col>
      <xdr:colOff>600075</xdr:colOff>
      <xdr:row>38</xdr:row>
      <xdr:rowOff>9525</xdr:rowOff>
    </xdr:to>
    <xdr:cxnSp macro="">
      <xdr:nvCxnSpPr>
        <xdr:cNvPr id="10" name="Straight Connector 9">
          <a:extLst>
            <a:ext uri="{FF2B5EF4-FFF2-40B4-BE49-F238E27FC236}">
              <a16:creationId xmlns:a16="http://schemas.microsoft.com/office/drawing/2014/main" xmlns="" id="{BE58CDEC-F6DE-4A8A-BD4F-60DB9A26C2BF}"/>
            </a:ext>
          </a:extLst>
        </xdr:cNvPr>
        <xdr:cNvCxnSpPr/>
      </xdr:nvCxnSpPr>
      <xdr:spPr>
        <a:xfrm>
          <a:off x="914400" y="14344650"/>
          <a:ext cx="4895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180975</xdr:colOff>
      <xdr:row>42</xdr:row>
      <xdr:rowOff>0</xdr:rowOff>
    </xdr:from>
    <xdr:to>
      <xdr:col>10</xdr:col>
      <xdr:colOff>581025</xdr:colOff>
      <xdr:row>42</xdr:row>
      <xdr:rowOff>9525</xdr:rowOff>
    </xdr:to>
    <xdr:cxnSp macro="">
      <xdr:nvCxnSpPr>
        <xdr:cNvPr id="13" name="Straight Connector 12">
          <a:extLst>
            <a:ext uri="{FF2B5EF4-FFF2-40B4-BE49-F238E27FC236}">
              <a16:creationId xmlns:a16="http://schemas.microsoft.com/office/drawing/2014/main" xmlns="" id="{999B32E4-9F92-4D20-86AF-F330809C975D}"/>
            </a:ext>
          </a:extLst>
        </xdr:cNvPr>
        <xdr:cNvCxnSpPr/>
      </xdr:nvCxnSpPr>
      <xdr:spPr>
        <a:xfrm flipV="1">
          <a:off x="1009650" y="15878175"/>
          <a:ext cx="47815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133350</xdr:colOff>
      <xdr:row>46</xdr:row>
      <xdr:rowOff>0</xdr:rowOff>
    </xdr:from>
    <xdr:to>
      <xdr:col>10</xdr:col>
      <xdr:colOff>542925</xdr:colOff>
      <xdr:row>46</xdr:row>
      <xdr:rowOff>9525</xdr:rowOff>
    </xdr:to>
    <xdr:cxnSp macro="">
      <xdr:nvCxnSpPr>
        <xdr:cNvPr id="16" name="Straight Connector 15">
          <a:extLst>
            <a:ext uri="{FF2B5EF4-FFF2-40B4-BE49-F238E27FC236}">
              <a16:creationId xmlns:a16="http://schemas.microsoft.com/office/drawing/2014/main" xmlns="" id="{80E1698D-36F3-4146-ACA8-52E41F73C893}"/>
            </a:ext>
          </a:extLst>
        </xdr:cNvPr>
        <xdr:cNvCxnSpPr/>
      </xdr:nvCxnSpPr>
      <xdr:spPr>
        <a:xfrm>
          <a:off x="962025" y="17240250"/>
          <a:ext cx="47910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57150</xdr:colOff>
      <xdr:row>56</xdr:row>
      <xdr:rowOff>571500</xdr:rowOff>
    </xdr:from>
    <xdr:to>
      <xdr:col>10</xdr:col>
      <xdr:colOff>495300</xdr:colOff>
      <xdr:row>56</xdr:row>
      <xdr:rowOff>571501</xdr:rowOff>
    </xdr:to>
    <xdr:cxnSp macro="">
      <xdr:nvCxnSpPr>
        <xdr:cNvPr id="18" name="Straight Connector 17">
          <a:extLst>
            <a:ext uri="{FF2B5EF4-FFF2-40B4-BE49-F238E27FC236}">
              <a16:creationId xmlns:a16="http://schemas.microsoft.com/office/drawing/2014/main" xmlns="" id="{AB07D6DF-1B68-4590-ADB5-C41D598D4303}"/>
            </a:ext>
          </a:extLst>
        </xdr:cNvPr>
        <xdr:cNvCxnSpPr/>
      </xdr:nvCxnSpPr>
      <xdr:spPr>
        <a:xfrm>
          <a:off x="885825" y="20783550"/>
          <a:ext cx="48196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142875</xdr:colOff>
      <xdr:row>61</xdr:row>
      <xdr:rowOff>0</xdr:rowOff>
    </xdr:from>
    <xdr:to>
      <xdr:col>10</xdr:col>
      <xdr:colOff>600075</xdr:colOff>
      <xdr:row>61</xdr:row>
      <xdr:rowOff>0</xdr:rowOff>
    </xdr:to>
    <xdr:cxnSp macro="">
      <xdr:nvCxnSpPr>
        <xdr:cNvPr id="21" name="Straight Connector 20">
          <a:extLst>
            <a:ext uri="{FF2B5EF4-FFF2-40B4-BE49-F238E27FC236}">
              <a16:creationId xmlns:a16="http://schemas.microsoft.com/office/drawing/2014/main" xmlns="" id="{8E31574D-27FC-4A54-B4DD-BC2E44DB99F2}"/>
            </a:ext>
          </a:extLst>
        </xdr:cNvPr>
        <xdr:cNvCxnSpPr/>
      </xdr:nvCxnSpPr>
      <xdr:spPr>
        <a:xfrm>
          <a:off x="971550" y="22278975"/>
          <a:ext cx="4838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190500</xdr:colOff>
      <xdr:row>65</xdr:row>
      <xdr:rowOff>9525</xdr:rowOff>
    </xdr:from>
    <xdr:to>
      <xdr:col>10</xdr:col>
      <xdr:colOff>590550</xdr:colOff>
      <xdr:row>65</xdr:row>
      <xdr:rowOff>9525</xdr:rowOff>
    </xdr:to>
    <xdr:cxnSp macro="">
      <xdr:nvCxnSpPr>
        <xdr:cNvPr id="24" name="Straight Connector 23">
          <a:extLst>
            <a:ext uri="{FF2B5EF4-FFF2-40B4-BE49-F238E27FC236}">
              <a16:creationId xmlns:a16="http://schemas.microsoft.com/office/drawing/2014/main" xmlns="" id="{C517F052-B4F8-4304-9983-9D56DA3CA6B6}"/>
            </a:ext>
          </a:extLst>
        </xdr:cNvPr>
        <xdr:cNvCxnSpPr/>
      </xdr:nvCxnSpPr>
      <xdr:spPr>
        <a:xfrm>
          <a:off x="1019175" y="23764875"/>
          <a:ext cx="4781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142875</xdr:colOff>
      <xdr:row>69</xdr:row>
      <xdr:rowOff>0</xdr:rowOff>
    </xdr:from>
    <xdr:to>
      <xdr:col>10</xdr:col>
      <xdr:colOff>533400</xdr:colOff>
      <xdr:row>69</xdr:row>
      <xdr:rowOff>9525</xdr:rowOff>
    </xdr:to>
    <xdr:cxnSp macro="">
      <xdr:nvCxnSpPr>
        <xdr:cNvPr id="26" name="Straight Connector 25">
          <a:extLst>
            <a:ext uri="{FF2B5EF4-FFF2-40B4-BE49-F238E27FC236}">
              <a16:creationId xmlns:a16="http://schemas.microsoft.com/office/drawing/2014/main" xmlns="" id="{F6D2B599-AA81-44B7-8849-8817893E87F0}"/>
            </a:ext>
          </a:extLst>
        </xdr:cNvPr>
        <xdr:cNvCxnSpPr/>
      </xdr:nvCxnSpPr>
      <xdr:spPr>
        <a:xfrm flipV="1">
          <a:off x="971550" y="25231725"/>
          <a:ext cx="4772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123825</xdr:colOff>
      <xdr:row>72</xdr:row>
      <xdr:rowOff>571500</xdr:rowOff>
    </xdr:from>
    <xdr:to>
      <xdr:col>10</xdr:col>
      <xdr:colOff>514350</xdr:colOff>
      <xdr:row>73</xdr:row>
      <xdr:rowOff>0</xdr:rowOff>
    </xdr:to>
    <xdr:cxnSp macro="">
      <xdr:nvCxnSpPr>
        <xdr:cNvPr id="28" name="Straight Connector 27">
          <a:extLst>
            <a:ext uri="{FF2B5EF4-FFF2-40B4-BE49-F238E27FC236}">
              <a16:creationId xmlns:a16="http://schemas.microsoft.com/office/drawing/2014/main" xmlns="" id="{0911DC04-5513-426C-8FB5-772750C5DBB1}"/>
            </a:ext>
          </a:extLst>
        </xdr:cNvPr>
        <xdr:cNvCxnSpPr/>
      </xdr:nvCxnSpPr>
      <xdr:spPr>
        <a:xfrm flipV="1">
          <a:off x="952500" y="26917650"/>
          <a:ext cx="4772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133350</xdr:colOff>
      <xdr:row>76</xdr:row>
      <xdr:rowOff>571500</xdr:rowOff>
    </xdr:from>
    <xdr:to>
      <xdr:col>11</xdr:col>
      <xdr:colOff>19050</xdr:colOff>
      <xdr:row>77</xdr:row>
      <xdr:rowOff>9525</xdr:rowOff>
    </xdr:to>
    <xdr:cxnSp macro="">
      <xdr:nvCxnSpPr>
        <xdr:cNvPr id="30" name="Straight Connector 29">
          <a:extLst>
            <a:ext uri="{FF2B5EF4-FFF2-40B4-BE49-F238E27FC236}">
              <a16:creationId xmlns:a16="http://schemas.microsoft.com/office/drawing/2014/main" xmlns="" id="{6E2A9865-26A5-403D-8A49-120AFEF68EAF}"/>
            </a:ext>
          </a:extLst>
        </xdr:cNvPr>
        <xdr:cNvCxnSpPr/>
      </xdr:nvCxnSpPr>
      <xdr:spPr>
        <a:xfrm flipV="1">
          <a:off x="962025" y="28451175"/>
          <a:ext cx="48863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285750</xdr:colOff>
      <xdr:row>103</xdr:row>
      <xdr:rowOff>295275</xdr:rowOff>
    </xdr:from>
    <xdr:to>
      <xdr:col>9</xdr:col>
      <xdr:colOff>428625</xdr:colOff>
      <xdr:row>104</xdr:row>
      <xdr:rowOff>0</xdr:rowOff>
    </xdr:to>
    <xdr:cxnSp macro="">
      <xdr:nvCxnSpPr>
        <xdr:cNvPr id="32" name="Straight Connector 31">
          <a:extLst>
            <a:ext uri="{FF2B5EF4-FFF2-40B4-BE49-F238E27FC236}">
              <a16:creationId xmlns:a16="http://schemas.microsoft.com/office/drawing/2014/main" xmlns="" id="{452CFF33-D145-4680-A74D-D0E68312BC7E}"/>
            </a:ext>
          </a:extLst>
        </xdr:cNvPr>
        <xdr:cNvCxnSpPr/>
      </xdr:nvCxnSpPr>
      <xdr:spPr>
        <a:xfrm>
          <a:off x="1114425" y="37747575"/>
          <a:ext cx="39719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228600</xdr:colOff>
      <xdr:row>124</xdr:row>
      <xdr:rowOff>0</xdr:rowOff>
    </xdr:from>
    <xdr:to>
      <xdr:col>9</xdr:col>
      <xdr:colOff>495300</xdr:colOff>
      <xdr:row>124</xdr:row>
      <xdr:rowOff>9525</xdr:rowOff>
    </xdr:to>
    <xdr:cxnSp macro="">
      <xdr:nvCxnSpPr>
        <xdr:cNvPr id="34" name="Straight Connector 33">
          <a:extLst>
            <a:ext uri="{FF2B5EF4-FFF2-40B4-BE49-F238E27FC236}">
              <a16:creationId xmlns:a16="http://schemas.microsoft.com/office/drawing/2014/main" xmlns="" id="{95D44780-C012-4949-92D4-85370CD5616A}"/>
            </a:ext>
          </a:extLst>
        </xdr:cNvPr>
        <xdr:cNvCxnSpPr/>
      </xdr:nvCxnSpPr>
      <xdr:spPr>
        <a:xfrm flipV="1">
          <a:off x="1057275" y="47148750"/>
          <a:ext cx="40957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161925</xdr:colOff>
      <xdr:row>178</xdr:row>
      <xdr:rowOff>0</xdr:rowOff>
    </xdr:from>
    <xdr:to>
      <xdr:col>10</xdr:col>
      <xdr:colOff>609600</xdr:colOff>
      <xdr:row>178</xdr:row>
      <xdr:rowOff>0</xdr:rowOff>
    </xdr:to>
    <xdr:cxnSp macro="">
      <xdr:nvCxnSpPr>
        <xdr:cNvPr id="37" name="Straight Connector 36">
          <a:extLst>
            <a:ext uri="{FF2B5EF4-FFF2-40B4-BE49-F238E27FC236}">
              <a16:creationId xmlns:a16="http://schemas.microsoft.com/office/drawing/2014/main" xmlns="" id="{100086BD-B048-4396-B718-7D8C4037A17C}"/>
            </a:ext>
          </a:extLst>
        </xdr:cNvPr>
        <xdr:cNvCxnSpPr/>
      </xdr:nvCxnSpPr>
      <xdr:spPr>
        <a:xfrm>
          <a:off x="990600" y="66579750"/>
          <a:ext cx="48291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S121"/>
  <sheetViews>
    <sheetView view="pageBreakPreview" topLeftCell="A148" zoomScaleSheetLayoutView="100" workbookViewId="0">
      <selection activeCell="C49" sqref="C49:L49"/>
    </sheetView>
  </sheetViews>
  <sheetFormatPr defaultRowHeight="21.75"/>
  <cols>
    <col min="1" max="1" width="3.5703125" style="10" customWidth="1"/>
    <col min="2" max="2" width="6.42578125" style="10" customWidth="1"/>
    <col min="3" max="3" width="9.140625" style="10"/>
    <col min="4" max="4" width="9" style="10" customWidth="1"/>
    <col min="5" max="19" width="6" style="10" customWidth="1"/>
    <col min="20" max="16384" width="9.140625" style="10"/>
  </cols>
  <sheetData>
    <row r="1" spans="1:19" ht="41.25" customHeight="1">
      <c r="A1" s="9"/>
      <c r="B1" s="1"/>
      <c r="L1" s="1" t="s">
        <v>813</v>
      </c>
    </row>
    <row r="2" spans="1:19" ht="31.5" customHeight="1">
      <c r="A2" s="9"/>
      <c r="B2" s="11"/>
      <c r="L2" s="11" t="s">
        <v>0</v>
      </c>
    </row>
    <row r="3" spans="1:19" ht="10.5" customHeight="1"/>
    <row r="4" spans="1:19" ht="10.5" customHeight="1"/>
    <row r="5" spans="1:19" ht="33.75" customHeight="1">
      <c r="B5" s="2" t="s">
        <v>814</v>
      </c>
      <c r="E5" s="14"/>
      <c r="F5" s="14"/>
      <c r="G5" s="14"/>
      <c r="H5" s="14"/>
      <c r="I5" s="14"/>
      <c r="J5" s="14"/>
      <c r="K5" s="14"/>
      <c r="L5" s="14"/>
      <c r="M5" s="14"/>
      <c r="N5" s="14"/>
    </row>
    <row r="6" spans="1:19" ht="17.25" customHeight="1">
      <c r="B6" s="2"/>
      <c r="E6" s="15"/>
      <c r="F6" s="15"/>
      <c r="G6" s="15"/>
      <c r="H6" s="15"/>
      <c r="I6" s="15"/>
      <c r="J6" s="15"/>
      <c r="K6" s="15"/>
      <c r="L6" s="15"/>
      <c r="M6" s="15"/>
      <c r="N6" s="15"/>
    </row>
    <row r="7" spans="1:19" ht="27.75" customHeight="1">
      <c r="B7" s="5" t="s">
        <v>1</v>
      </c>
      <c r="D7" s="12"/>
      <c r="E7" s="14"/>
      <c r="H7" s="25" t="s">
        <v>2</v>
      </c>
      <c r="L7" s="14"/>
      <c r="O7" s="25" t="s">
        <v>3</v>
      </c>
      <c r="R7" s="14"/>
    </row>
    <row r="8" spans="1:19" ht="17.25" customHeight="1">
      <c r="B8" s="2"/>
      <c r="E8" s="15"/>
      <c r="F8" s="15"/>
      <c r="G8" s="15"/>
      <c r="H8" s="15"/>
      <c r="I8" s="15"/>
      <c r="J8" s="15"/>
      <c r="K8" s="15"/>
      <c r="L8" s="15"/>
      <c r="M8" s="15"/>
      <c r="N8" s="15"/>
    </row>
    <row r="9" spans="1:19" ht="29.25" customHeight="1">
      <c r="B9" s="455" t="s">
        <v>825</v>
      </c>
      <c r="C9" s="455"/>
      <c r="D9" s="12"/>
      <c r="E9" s="24"/>
      <c r="F9" s="14"/>
      <c r="H9" s="14"/>
      <c r="I9" s="14"/>
      <c r="K9" s="14"/>
      <c r="L9" s="14"/>
      <c r="M9" s="14"/>
      <c r="N9" s="14"/>
    </row>
    <row r="10" spans="1:19" ht="39" customHeight="1">
      <c r="B10" s="3" t="s">
        <v>815</v>
      </c>
    </row>
    <row r="11" spans="1:19" ht="28.5" customHeight="1">
      <c r="B11" s="13">
        <v>1</v>
      </c>
      <c r="C11" s="5" t="s">
        <v>816</v>
      </c>
      <c r="E11" s="14"/>
      <c r="F11" s="14"/>
      <c r="G11" s="14"/>
      <c r="H11" s="14"/>
      <c r="I11" s="14"/>
      <c r="J11" s="14"/>
      <c r="K11" s="14"/>
      <c r="L11" s="14"/>
      <c r="M11" s="14"/>
      <c r="N11" s="14"/>
      <c r="O11" s="14"/>
      <c r="P11" s="14"/>
      <c r="Q11" s="14"/>
      <c r="R11" s="14"/>
      <c r="S11" s="14"/>
    </row>
    <row r="12" spans="1:19" ht="28.5" customHeight="1">
      <c r="B12" s="13"/>
      <c r="C12" s="5"/>
      <c r="E12" s="14"/>
      <c r="F12" s="14"/>
      <c r="G12" s="14"/>
      <c r="H12" s="14"/>
      <c r="I12" s="14"/>
      <c r="J12" s="14"/>
      <c r="K12" s="14"/>
      <c r="L12" s="14"/>
      <c r="M12" s="14"/>
      <c r="N12" s="14"/>
      <c r="O12" s="14"/>
      <c r="P12" s="14"/>
      <c r="Q12" s="14"/>
      <c r="R12" s="14"/>
      <c r="S12" s="14"/>
    </row>
    <row r="13" spans="1:19" ht="17.25" customHeight="1">
      <c r="B13" s="13"/>
      <c r="C13" s="5"/>
      <c r="E13" s="15"/>
      <c r="F13" s="15"/>
      <c r="G13" s="15"/>
      <c r="H13" s="15"/>
      <c r="I13" s="15"/>
      <c r="J13" s="15"/>
      <c r="K13" s="15"/>
      <c r="L13" s="15"/>
      <c r="M13" s="15"/>
      <c r="N13" s="15"/>
      <c r="O13" s="15"/>
      <c r="P13" s="15"/>
      <c r="Q13" s="15"/>
      <c r="R13" s="15"/>
      <c r="S13" s="15"/>
    </row>
    <row r="14" spans="1:19" ht="28.5" customHeight="1">
      <c r="B14" s="13">
        <v>2</v>
      </c>
      <c r="C14" s="5" t="s">
        <v>817</v>
      </c>
      <c r="E14" s="14"/>
      <c r="F14" s="14"/>
      <c r="G14" s="14"/>
      <c r="H14" s="14"/>
      <c r="I14" s="14"/>
      <c r="J14" s="14"/>
      <c r="K14" s="14"/>
      <c r="L14" s="14"/>
      <c r="M14" s="14"/>
      <c r="N14" s="14"/>
      <c r="O14" s="14"/>
      <c r="P14" s="14"/>
      <c r="Q14" s="14"/>
      <c r="R14" s="14"/>
      <c r="S14" s="14"/>
    </row>
    <row r="15" spans="1:19" ht="17.25" customHeight="1">
      <c r="B15" s="13"/>
      <c r="C15" s="5"/>
      <c r="E15" s="15"/>
      <c r="F15" s="15"/>
      <c r="G15" s="15"/>
      <c r="H15" s="15"/>
      <c r="I15" s="15"/>
      <c r="J15" s="15"/>
      <c r="K15" s="15"/>
      <c r="L15" s="15"/>
      <c r="M15" s="15"/>
      <c r="N15" s="15"/>
      <c r="O15" s="15"/>
      <c r="P15" s="15"/>
      <c r="Q15" s="15"/>
      <c r="R15" s="15"/>
      <c r="S15" s="15"/>
    </row>
    <row r="16" spans="1:19" ht="28.5" customHeight="1">
      <c r="B16" s="9">
        <v>3</v>
      </c>
      <c r="C16" s="13" t="s">
        <v>818</v>
      </c>
      <c r="E16" s="14"/>
      <c r="F16" s="14"/>
      <c r="G16" s="14"/>
      <c r="H16" s="14"/>
      <c r="I16" s="14"/>
      <c r="J16" s="14"/>
      <c r="K16" s="14"/>
      <c r="L16" s="14"/>
      <c r="M16" s="14"/>
      <c r="N16" s="14"/>
      <c r="O16" s="14"/>
      <c r="P16" s="14"/>
      <c r="Q16" s="14"/>
      <c r="R16" s="14"/>
      <c r="S16" s="14"/>
    </row>
    <row r="17" spans="2:19" ht="17.25" customHeight="1">
      <c r="B17" s="13"/>
      <c r="C17" s="5"/>
      <c r="E17" s="15"/>
      <c r="F17" s="15"/>
      <c r="G17" s="15"/>
      <c r="H17" s="15"/>
      <c r="I17" s="15"/>
      <c r="J17" s="15"/>
      <c r="K17" s="15"/>
      <c r="L17" s="15"/>
      <c r="M17" s="15"/>
      <c r="N17" s="15"/>
      <c r="O17" s="15"/>
      <c r="P17" s="15"/>
      <c r="Q17" s="15"/>
      <c r="R17" s="15"/>
      <c r="S17" s="15"/>
    </row>
    <row r="18" spans="2:19" ht="28.5" customHeight="1">
      <c r="B18" s="9">
        <v>4</v>
      </c>
      <c r="C18" s="13" t="s">
        <v>819</v>
      </c>
      <c r="E18" s="14"/>
      <c r="F18" s="14"/>
      <c r="G18" s="14"/>
      <c r="H18" s="14"/>
      <c r="I18" s="14"/>
      <c r="J18" s="14"/>
      <c r="K18" s="14"/>
      <c r="L18" s="14"/>
      <c r="M18" s="14"/>
      <c r="N18" s="14"/>
      <c r="O18" s="14"/>
      <c r="P18" s="14"/>
      <c r="Q18" s="14"/>
      <c r="R18" s="14"/>
      <c r="S18" s="14"/>
    </row>
    <row r="19" spans="2:19" ht="17.25" customHeight="1">
      <c r="B19" s="13"/>
      <c r="C19" s="5"/>
      <c r="E19" s="15"/>
      <c r="F19" s="15"/>
      <c r="G19" s="15"/>
      <c r="H19" s="15"/>
      <c r="I19" s="15"/>
      <c r="J19" s="15"/>
      <c r="K19" s="15"/>
      <c r="L19" s="15"/>
      <c r="M19" s="15"/>
      <c r="N19" s="15"/>
      <c r="O19" s="15"/>
      <c r="P19" s="15"/>
      <c r="Q19" s="15"/>
      <c r="R19" s="15"/>
      <c r="S19" s="15"/>
    </row>
    <row r="20" spans="2:19" ht="28.5" customHeight="1">
      <c r="B20" s="13">
        <v>5</v>
      </c>
      <c r="C20" s="5" t="s">
        <v>820</v>
      </c>
      <c r="D20" s="12"/>
      <c r="E20" s="12"/>
      <c r="O20" s="14"/>
    </row>
    <row r="21" spans="2:19" ht="17.25" customHeight="1">
      <c r="B21" s="13"/>
      <c r="C21" s="5"/>
      <c r="E21" s="15"/>
      <c r="F21" s="15"/>
      <c r="G21" s="15"/>
      <c r="H21" s="15"/>
      <c r="I21" s="15"/>
      <c r="J21" s="15"/>
      <c r="K21" s="15"/>
      <c r="L21" s="15"/>
      <c r="M21" s="15"/>
      <c r="N21" s="15"/>
      <c r="O21" s="15"/>
      <c r="P21" s="15"/>
      <c r="Q21" s="15"/>
      <c r="R21" s="15"/>
      <c r="S21" s="15"/>
    </row>
    <row r="22" spans="2:19" ht="28.5" customHeight="1">
      <c r="B22" s="13">
        <v>6</v>
      </c>
      <c r="C22" s="5" t="s">
        <v>826</v>
      </c>
      <c r="D22" s="12"/>
      <c r="F22" s="14"/>
      <c r="G22" s="11" t="s">
        <v>4</v>
      </c>
      <c r="H22" s="14"/>
    </row>
    <row r="23" spans="2:19" ht="54.75" customHeight="1" thickBot="1">
      <c r="B23" s="13">
        <v>7</v>
      </c>
      <c r="C23" s="456" t="s">
        <v>821</v>
      </c>
      <c r="D23" s="456"/>
      <c r="E23" s="456"/>
      <c r="F23" s="456"/>
      <c r="G23" s="456"/>
      <c r="H23" s="456"/>
      <c r="I23" s="456"/>
      <c r="J23" s="456"/>
      <c r="K23" s="456"/>
      <c r="L23" s="456"/>
      <c r="M23" s="456"/>
      <c r="N23" s="456"/>
      <c r="O23" s="456"/>
      <c r="P23" s="456"/>
      <c r="Q23" s="456"/>
      <c r="R23" s="456"/>
      <c r="S23" s="456"/>
    </row>
    <row r="24" spans="2:19" s="5" customFormat="1" ht="22.5" customHeight="1" thickBot="1">
      <c r="B24" s="457" t="s">
        <v>5</v>
      </c>
      <c r="C24" s="457" t="s">
        <v>6</v>
      </c>
      <c r="D24" s="457"/>
      <c r="E24" s="457"/>
      <c r="F24" s="457"/>
      <c r="G24" s="457"/>
      <c r="H24" s="457"/>
      <c r="I24" s="457"/>
      <c r="J24" s="457" t="s">
        <v>7</v>
      </c>
      <c r="K24" s="457"/>
      <c r="L24" s="457"/>
      <c r="M24" s="457"/>
      <c r="N24" s="457"/>
      <c r="O24" s="457"/>
      <c r="P24" s="457" t="s">
        <v>8</v>
      </c>
      <c r="Q24" s="457"/>
      <c r="R24" s="457"/>
      <c r="S24" s="457"/>
    </row>
    <row r="25" spans="2:19" s="5" customFormat="1" ht="23.25" thickBot="1">
      <c r="B25" s="457"/>
      <c r="C25" s="457"/>
      <c r="D25" s="457"/>
      <c r="E25" s="457"/>
      <c r="F25" s="457"/>
      <c r="G25" s="457"/>
      <c r="H25" s="457"/>
      <c r="I25" s="457"/>
      <c r="J25" s="457" t="s">
        <v>9</v>
      </c>
      <c r="K25" s="457"/>
      <c r="L25" s="457"/>
      <c r="M25" s="457" t="s">
        <v>10</v>
      </c>
      <c r="N25" s="457"/>
      <c r="O25" s="457"/>
      <c r="P25" s="457"/>
      <c r="Q25" s="457"/>
      <c r="R25" s="457"/>
      <c r="S25" s="457"/>
    </row>
    <row r="26" spans="2:19" s="5" customFormat="1" ht="24.75" customHeight="1" thickBot="1">
      <c r="B26" s="317">
        <v>1</v>
      </c>
      <c r="C26" s="445" t="s">
        <v>11</v>
      </c>
      <c r="D26" s="445"/>
      <c r="E26" s="445"/>
      <c r="F26" s="445"/>
      <c r="G26" s="445"/>
      <c r="H26" s="445"/>
      <c r="I26" s="445"/>
      <c r="J26" s="446"/>
      <c r="K26" s="446"/>
      <c r="L26" s="446"/>
      <c r="M26" s="446"/>
      <c r="N26" s="446"/>
      <c r="O26" s="446"/>
      <c r="P26" s="446">
        <f>J26+M26</f>
        <v>0</v>
      </c>
      <c r="Q26" s="446"/>
      <c r="R26" s="446"/>
      <c r="S26" s="446"/>
    </row>
    <row r="27" spans="2:19" s="5" customFormat="1" ht="24.75" customHeight="1" thickBot="1">
      <c r="B27" s="317">
        <v>2</v>
      </c>
      <c r="C27" s="445" t="s">
        <v>12</v>
      </c>
      <c r="D27" s="445"/>
      <c r="E27" s="445"/>
      <c r="F27" s="445"/>
      <c r="G27" s="445"/>
      <c r="H27" s="445"/>
      <c r="I27" s="445"/>
      <c r="J27" s="446"/>
      <c r="K27" s="446"/>
      <c r="L27" s="446"/>
      <c r="M27" s="446"/>
      <c r="N27" s="446"/>
      <c r="O27" s="446"/>
      <c r="P27" s="446">
        <f t="shared" ref="P27:P31" si="0">J27+M27</f>
        <v>0</v>
      </c>
      <c r="Q27" s="446"/>
      <c r="R27" s="446"/>
      <c r="S27" s="446"/>
    </row>
    <row r="28" spans="2:19" s="5" customFormat="1" ht="24.75" customHeight="1" thickBot="1">
      <c r="B28" s="317">
        <v>3</v>
      </c>
      <c r="C28" s="445" t="s">
        <v>13</v>
      </c>
      <c r="D28" s="445"/>
      <c r="E28" s="445"/>
      <c r="F28" s="445"/>
      <c r="G28" s="445"/>
      <c r="H28" s="445"/>
      <c r="I28" s="445"/>
      <c r="J28" s="446"/>
      <c r="K28" s="446"/>
      <c r="L28" s="446"/>
      <c r="M28" s="446"/>
      <c r="N28" s="446"/>
      <c r="O28" s="446"/>
      <c r="P28" s="446">
        <f t="shared" si="0"/>
        <v>0</v>
      </c>
      <c r="Q28" s="446"/>
      <c r="R28" s="446"/>
      <c r="S28" s="446"/>
    </row>
    <row r="29" spans="2:19" s="5" customFormat="1" ht="24.75" customHeight="1" thickBot="1">
      <c r="B29" s="317">
        <v>4</v>
      </c>
      <c r="C29" s="445" t="s">
        <v>1086</v>
      </c>
      <c r="D29" s="445"/>
      <c r="E29" s="445"/>
      <c r="F29" s="445"/>
      <c r="G29" s="445"/>
      <c r="H29" s="445"/>
      <c r="I29" s="445"/>
      <c r="J29" s="446"/>
      <c r="K29" s="446"/>
      <c r="L29" s="446"/>
      <c r="M29" s="446"/>
      <c r="N29" s="446"/>
      <c r="O29" s="446"/>
      <c r="P29" s="446">
        <f t="shared" si="0"/>
        <v>0</v>
      </c>
      <c r="Q29" s="446"/>
      <c r="R29" s="446"/>
      <c r="S29" s="446"/>
    </row>
    <row r="30" spans="2:19" s="5" customFormat="1" ht="24.75" customHeight="1" thickBot="1">
      <c r="B30" s="317">
        <v>5</v>
      </c>
      <c r="C30" s="445"/>
      <c r="D30" s="445"/>
      <c r="E30" s="445"/>
      <c r="F30" s="445"/>
      <c r="G30" s="445"/>
      <c r="H30" s="445"/>
      <c r="I30" s="445"/>
      <c r="J30" s="446"/>
      <c r="K30" s="446"/>
      <c r="L30" s="446"/>
      <c r="M30" s="446"/>
      <c r="N30" s="446"/>
      <c r="O30" s="446"/>
      <c r="P30" s="446">
        <f t="shared" si="0"/>
        <v>0</v>
      </c>
      <c r="Q30" s="446"/>
      <c r="R30" s="446"/>
      <c r="S30" s="446"/>
    </row>
    <row r="31" spans="2:19" s="5" customFormat="1" ht="24.75" customHeight="1" thickBot="1">
      <c r="B31" s="317">
        <v>6</v>
      </c>
      <c r="C31" s="445"/>
      <c r="D31" s="445"/>
      <c r="E31" s="445"/>
      <c r="F31" s="445"/>
      <c r="G31" s="445"/>
      <c r="H31" s="445"/>
      <c r="I31" s="445"/>
      <c r="J31" s="446"/>
      <c r="K31" s="446"/>
      <c r="L31" s="446"/>
      <c r="M31" s="446"/>
      <c r="N31" s="446"/>
      <c r="O31" s="446"/>
      <c r="P31" s="446">
        <f t="shared" si="0"/>
        <v>0</v>
      </c>
      <c r="Q31" s="446"/>
      <c r="R31" s="446"/>
      <c r="S31" s="446"/>
    </row>
    <row r="32" spans="2:19" s="5" customFormat="1" ht="24.75" customHeight="1" thickBot="1">
      <c r="B32" s="336"/>
      <c r="C32" s="457" t="s">
        <v>14</v>
      </c>
      <c r="D32" s="457"/>
      <c r="E32" s="457"/>
      <c r="F32" s="457"/>
      <c r="G32" s="457"/>
      <c r="H32" s="457"/>
      <c r="I32" s="457"/>
      <c r="J32" s="446">
        <f>SUM(J26:L31)</f>
        <v>0</v>
      </c>
      <c r="K32" s="446"/>
      <c r="L32" s="446"/>
      <c r="M32" s="446">
        <f>SUM(M26:O31)</f>
        <v>0</v>
      </c>
      <c r="N32" s="446"/>
      <c r="O32" s="446"/>
      <c r="P32" s="446">
        <f>SUM(P26:S31)</f>
        <v>0</v>
      </c>
      <c r="Q32" s="446"/>
      <c r="R32" s="446"/>
      <c r="S32" s="446"/>
    </row>
    <row r="33" spans="2:19" ht="33" customHeight="1">
      <c r="B33" s="486" t="s">
        <v>15</v>
      </c>
      <c r="C33" s="486"/>
      <c r="D33" s="486"/>
      <c r="E33" s="486"/>
      <c r="F33" s="486"/>
      <c r="G33" s="486"/>
      <c r="H33" s="486"/>
      <c r="I33" s="486"/>
      <c r="J33" s="486"/>
      <c r="K33" s="486"/>
      <c r="L33" s="486"/>
      <c r="M33" s="486"/>
      <c r="N33" s="486"/>
      <c r="O33" s="486"/>
      <c r="P33" s="486"/>
      <c r="Q33" s="486"/>
      <c r="R33" s="486"/>
      <c r="S33" s="486"/>
    </row>
    <row r="34" spans="2:19">
      <c r="B34" s="4"/>
      <c r="C34" s="12"/>
      <c r="D34" s="12"/>
      <c r="E34" s="12"/>
      <c r="F34" s="12"/>
    </row>
    <row r="35" spans="2:19">
      <c r="B35" s="4"/>
      <c r="C35" s="12"/>
      <c r="D35" s="12"/>
      <c r="E35" s="12"/>
      <c r="F35" s="12"/>
    </row>
    <row r="36" spans="2:19">
      <c r="B36" s="4"/>
      <c r="C36" s="12"/>
      <c r="D36" s="12"/>
      <c r="E36" s="12"/>
      <c r="F36" s="12"/>
    </row>
    <row r="37" spans="2:19">
      <c r="B37" s="4"/>
      <c r="C37" s="12"/>
      <c r="D37" s="12"/>
      <c r="E37" s="12"/>
      <c r="F37" s="12"/>
    </row>
    <row r="38" spans="2:19" ht="22.5">
      <c r="B38" s="13">
        <v>8</v>
      </c>
      <c r="C38" s="5" t="s">
        <v>16</v>
      </c>
      <c r="D38" s="12"/>
      <c r="E38" s="12"/>
      <c r="F38" s="12"/>
      <c r="G38" s="12"/>
      <c r="H38" s="12"/>
      <c r="I38" s="12"/>
      <c r="J38" s="12"/>
      <c r="K38" s="12"/>
      <c r="L38" s="12"/>
      <c r="M38" s="12"/>
      <c r="N38" s="12"/>
      <c r="O38" s="12"/>
      <c r="P38" s="12"/>
      <c r="Q38" s="12"/>
    </row>
    <row r="39" spans="2:19" ht="23.25" thickBot="1">
      <c r="B39" s="26">
        <v>8.1</v>
      </c>
      <c r="C39" s="5" t="s">
        <v>17</v>
      </c>
      <c r="D39" s="12"/>
      <c r="E39" s="12"/>
      <c r="F39" s="12"/>
      <c r="G39" s="12"/>
      <c r="H39" s="12"/>
      <c r="I39" s="12"/>
      <c r="J39" s="12"/>
      <c r="K39" s="12"/>
      <c r="L39" s="12"/>
      <c r="M39" s="12"/>
      <c r="N39" s="12"/>
      <c r="O39" s="12"/>
      <c r="P39" s="12"/>
      <c r="Q39" s="12"/>
    </row>
    <row r="40" spans="2:19" ht="24" customHeight="1" thickBot="1">
      <c r="B40" s="458" t="s">
        <v>18</v>
      </c>
      <c r="C40" s="459"/>
      <c r="D40" s="453" t="s">
        <v>822</v>
      </c>
      <c r="E40" s="454"/>
      <c r="F40" s="453" t="s">
        <v>19</v>
      </c>
      <c r="G40" s="454"/>
      <c r="H40" s="453" t="s">
        <v>20</v>
      </c>
      <c r="I40" s="454"/>
      <c r="J40" s="453" t="s">
        <v>21</v>
      </c>
      <c r="K40" s="454"/>
      <c r="L40" s="453" t="s">
        <v>22</v>
      </c>
      <c r="M40" s="454"/>
      <c r="N40" s="453" t="s">
        <v>23</v>
      </c>
      <c r="O40" s="454"/>
      <c r="P40" s="453" t="s">
        <v>14</v>
      </c>
      <c r="Q40" s="454"/>
    </row>
    <row r="41" spans="2:19" ht="22.5" thickBot="1">
      <c r="B41" s="460"/>
      <c r="C41" s="461"/>
      <c r="D41" s="6" t="s">
        <v>24</v>
      </c>
      <c r="E41" s="6" t="s">
        <v>25</v>
      </c>
      <c r="F41" s="6" t="s">
        <v>24</v>
      </c>
      <c r="G41" s="6" t="s">
        <v>25</v>
      </c>
      <c r="H41" s="6" t="s">
        <v>24</v>
      </c>
      <c r="I41" s="6" t="s">
        <v>25</v>
      </c>
      <c r="J41" s="6" t="s">
        <v>24</v>
      </c>
      <c r="K41" s="6" t="s">
        <v>25</v>
      </c>
      <c r="L41" s="6" t="s">
        <v>24</v>
      </c>
      <c r="M41" s="6" t="s">
        <v>25</v>
      </c>
      <c r="N41" s="6" t="s">
        <v>24</v>
      </c>
      <c r="O41" s="6" t="s">
        <v>25</v>
      </c>
      <c r="P41" s="6" t="s">
        <v>24</v>
      </c>
      <c r="Q41" s="6" t="s">
        <v>25</v>
      </c>
    </row>
    <row r="42" spans="2:19" ht="23.25" customHeight="1" thickBot="1">
      <c r="B42" s="453" t="s">
        <v>26</v>
      </c>
      <c r="C42" s="454"/>
      <c r="D42" s="17"/>
      <c r="E42" s="17"/>
      <c r="F42" s="317"/>
      <c r="G42" s="317"/>
      <c r="H42" s="317"/>
      <c r="I42" s="317"/>
      <c r="J42" s="317"/>
      <c r="K42" s="317"/>
      <c r="L42" s="317"/>
      <c r="M42" s="317"/>
      <c r="N42" s="317"/>
      <c r="O42" s="317"/>
      <c r="P42" s="317"/>
      <c r="Q42" s="317"/>
    </row>
    <row r="43" spans="2:19" ht="23.25" thickBot="1">
      <c r="B43" s="453" t="s">
        <v>14</v>
      </c>
      <c r="C43" s="485"/>
      <c r="D43" s="447">
        <f>D42+E42</f>
        <v>0</v>
      </c>
      <c r="E43" s="449"/>
      <c r="F43" s="447">
        <f>F42+G42</f>
        <v>0</v>
      </c>
      <c r="G43" s="449"/>
      <c r="H43" s="447">
        <f t="shared" ref="H43" si="1">H42+I42</f>
        <v>0</v>
      </c>
      <c r="I43" s="449"/>
      <c r="J43" s="447">
        <f t="shared" ref="J43" si="2">J42+K42</f>
        <v>0</v>
      </c>
      <c r="K43" s="449"/>
      <c r="L43" s="447">
        <f t="shared" ref="L43" si="3">L42+M42</f>
        <v>0</v>
      </c>
      <c r="M43" s="449"/>
      <c r="N43" s="447">
        <f t="shared" ref="N43" si="4">N42+O42</f>
        <v>0</v>
      </c>
      <c r="O43" s="449"/>
      <c r="P43" s="447">
        <f>C43+F43+H43+J43+L43+N43</f>
        <v>0</v>
      </c>
      <c r="Q43" s="449"/>
    </row>
    <row r="44" spans="2:19">
      <c r="B44" s="18"/>
      <c r="C44" s="18"/>
      <c r="D44" s="18"/>
      <c r="E44" s="18"/>
      <c r="F44" s="18"/>
      <c r="G44" s="18"/>
      <c r="H44" s="18"/>
      <c r="I44" s="18"/>
      <c r="J44" s="18"/>
      <c r="K44" s="18"/>
      <c r="L44" s="18"/>
      <c r="M44" s="18"/>
      <c r="N44" s="18"/>
      <c r="O44" s="18"/>
      <c r="P44" s="18"/>
      <c r="Q44" s="18"/>
    </row>
    <row r="45" spans="2:19" ht="22.5">
      <c r="B45" s="26">
        <v>8.1999999999999993</v>
      </c>
      <c r="C45" s="5" t="s">
        <v>27</v>
      </c>
      <c r="D45" s="12"/>
      <c r="E45" s="12"/>
      <c r="F45" s="12"/>
      <c r="G45" s="12"/>
      <c r="H45" s="12"/>
      <c r="I45" s="12"/>
      <c r="J45" s="12"/>
      <c r="K45" s="12"/>
      <c r="L45" s="12"/>
      <c r="M45" s="12"/>
      <c r="N45" s="12"/>
      <c r="O45" s="12"/>
      <c r="P45" s="12"/>
      <c r="Q45" s="12"/>
    </row>
    <row r="46" spans="2:19" ht="22.5" thickBot="1">
      <c r="B46" s="7"/>
      <c r="C46" s="12"/>
      <c r="D46" s="12"/>
      <c r="E46" s="12"/>
      <c r="F46" s="12"/>
      <c r="G46" s="12"/>
      <c r="H46" s="12"/>
      <c r="I46" s="12"/>
      <c r="J46" s="12"/>
      <c r="K46" s="12"/>
      <c r="L46" s="12"/>
      <c r="M46" s="12"/>
      <c r="N46" s="12"/>
      <c r="O46" s="12"/>
      <c r="P46" s="12"/>
      <c r="Q46" s="12"/>
    </row>
    <row r="47" spans="2:19" ht="23.25" customHeight="1" thickBot="1">
      <c r="B47" s="468" t="s">
        <v>18</v>
      </c>
      <c r="C47" s="453" t="s">
        <v>28</v>
      </c>
      <c r="D47" s="454"/>
      <c r="E47" s="482" t="s">
        <v>29</v>
      </c>
      <c r="F47" s="483"/>
      <c r="G47" s="483"/>
      <c r="H47" s="484"/>
      <c r="I47" s="482" t="s">
        <v>30</v>
      </c>
      <c r="J47" s="483"/>
      <c r="K47" s="483"/>
      <c r="L47" s="484"/>
      <c r="M47" s="482" t="s">
        <v>14</v>
      </c>
      <c r="N47" s="483"/>
      <c r="O47" s="483"/>
      <c r="P47" s="484"/>
      <c r="Q47" s="12"/>
    </row>
    <row r="48" spans="2:19" ht="22.5" thickBot="1">
      <c r="B48" s="469"/>
      <c r="C48" s="6" t="s">
        <v>24</v>
      </c>
      <c r="D48" s="6" t="s">
        <v>25</v>
      </c>
      <c r="E48" s="466" t="s">
        <v>24</v>
      </c>
      <c r="F48" s="467" t="s">
        <v>25</v>
      </c>
      <c r="G48" s="262" t="s">
        <v>25</v>
      </c>
      <c r="H48" s="262" t="s">
        <v>25</v>
      </c>
      <c r="I48" s="466" t="s">
        <v>24</v>
      </c>
      <c r="J48" s="467" t="s">
        <v>25</v>
      </c>
      <c r="K48" s="262" t="s">
        <v>25</v>
      </c>
      <c r="L48" s="262" t="s">
        <v>25</v>
      </c>
      <c r="M48" s="466" t="s">
        <v>24</v>
      </c>
      <c r="N48" s="467"/>
      <c r="O48" s="466" t="s">
        <v>25</v>
      </c>
      <c r="P48" s="467"/>
      <c r="Q48" s="12"/>
    </row>
    <row r="49" spans="2:19" ht="27.75" customHeight="1" thickBot="1">
      <c r="B49" s="8" t="s">
        <v>7</v>
      </c>
      <c r="C49" s="317"/>
      <c r="D49" s="317"/>
      <c r="E49" s="450"/>
      <c r="F49" s="452"/>
      <c r="G49" s="450"/>
      <c r="H49" s="452"/>
      <c r="I49" s="450"/>
      <c r="J49" s="452"/>
      <c r="K49" s="450"/>
      <c r="L49" s="452"/>
      <c r="M49" s="450">
        <f>C49+E49+I49</f>
        <v>0</v>
      </c>
      <c r="N49" s="452"/>
      <c r="O49" s="450">
        <f>D49+G49+K49</f>
        <v>0</v>
      </c>
      <c r="P49" s="452"/>
      <c r="Q49" s="12"/>
    </row>
    <row r="50" spans="2:19" ht="30" customHeight="1" thickBot="1">
      <c r="B50" s="8" t="s">
        <v>14</v>
      </c>
      <c r="C50" s="447">
        <f>C49+D49</f>
        <v>0</v>
      </c>
      <c r="D50" s="449"/>
      <c r="E50" s="447">
        <f>E49+G49</f>
        <v>0</v>
      </c>
      <c r="F50" s="448"/>
      <c r="G50" s="448"/>
      <c r="H50" s="449"/>
      <c r="I50" s="447">
        <f>I49+K49</f>
        <v>0</v>
      </c>
      <c r="J50" s="448"/>
      <c r="K50" s="448"/>
      <c r="L50" s="449"/>
      <c r="M50" s="450">
        <f>C50+E50+I50</f>
        <v>0</v>
      </c>
      <c r="N50" s="451"/>
      <c r="O50" s="451"/>
      <c r="P50" s="452"/>
      <c r="Q50" s="12"/>
    </row>
    <row r="51" spans="2:19" ht="18" customHeight="1">
      <c r="B51" s="16"/>
      <c r="C51" s="12"/>
      <c r="D51" s="12"/>
      <c r="E51" s="12"/>
      <c r="F51" s="12"/>
      <c r="G51" s="12"/>
      <c r="H51" s="12"/>
      <c r="I51" s="12"/>
      <c r="J51" s="12"/>
      <c r="K51" s="12"/>
      <c r="L51" s="12"/>
      <c r="M51" s="12"/>
      <c r="N51" s="12"/>
      <c r="O51" s="12"/>
      <c r="P51" s="12"/>
      <c r="Q51" s="12"/>
    </row>
    <row r="52" spans="2:19" ht="23.25" thickBot="1">
      <c r="B52" s="5" t="s">
        <v>31</v>
      </c>
      <c r="C52" s="12"/>
      <c r="D52" s="12"/>
      <c r="E52" s="12"/>
      <c r="F52" s="12"/>
      <c r="G52" s="12"/>
    </row>
    <row r="53" spans="2:19" ht="44.25" customHeight="1" thickBot="1">
      <c r="B53" s="478" t="s">
        <v>32</v>
      </c>
      <c r="C53" s="479"/>
      <c r="D53" s="477" t="s">
        <v>33</v>
      </c>
      <c r="E53" s="477"/>
      <c r="F53" s="477"/>
      <c r="G53" s="465" t="s">
        <v>34</v>
      </c>
      <c r="H53" s="465"/>
      <c r="I53" s="465"/>
      <c r="J53" s="465"/>
      <c r="K53" s="465" t="s">
        <v>35</v>
      </c>
      <c r="L53" s="465"/>
      <c r="M53" s="465"/>
      <c r="N53" s="465" t="s">
        <v>36</v>
      </c>
      <c r="O53" s="465"/>
      <c r="P53" s="465"/>
      <c r="Q53" s="470" t="s">
        <v>37</v>
      </c>
      <c r="R53" s="471"/>
      <c r="S53" s="472"/>
    </row>
    <row r="54" spans="2:19" ht="22.5" customHeight="1" thickBot="1">
      <c r="B54" s="480"/>
      <c r="C54" s="481"/>
      <c r="D54" s="477"/>
      <c r="E54" s="477"/>
      <c r="F54" s="477"/>
      <c r="G54" s="465"/>
      <c r="H54" s="465"/>
      <c r="I54" s="465"/>
      <c r="J54" s="465"/>
      <c r="K54" s="465"/>
      <c r="L54" s="465"/>
      <c r="M54" s="465"/>
      <c r="N54" s="465"/>
      <c r="O54" s="465"/>
      <c r="P54" s="465"/>
      <c r="Q54" s="463" t="s">
        <v>38</v>
      </c>
      <c r="R54" s="473"/>
      <c r="S54" s="464"/>
    </row>
    <row r="55" spans="2:19" ht="22.5" customHeight="1" thickBot="1">
      <c r="B55" s="463" t="s">
        <v>39</v>
      </c>
      <c r="C55" s="464"/>
      <c r="D55" s="462" t="s">
        <v>40</v>
      </c>
      <c r="E55" s="462"/>
      <c r="F55" s="462"/>
      <c r="G55" s="462" t="s">
        <v>41</v>
      </c>
      <c r="H55" s="462"/>
      <c r="I55" s="462"/>
      <c r="J55" s="462"/>
      <c r="K55" s="462" t="s">
        <v>42</v>
      </c>
      <c r="L55" s="462"/>
      <c r="M55" s="462"/>
      <c r="N55" s="462" t="s">
        <v>43</v>
      </c>
      <c r="O55" s="462"/>
      <c r="P55" s="462"/>
      <c r="Q55" s="463" t="s">
        <v>44</v>
      </c>
      <c r="R55" s="473"/>
      <c r="S55" s="464"/>
    </row>
    <row r="56" spans="2:19" ht="30.75" customHeight="1" thickBot="1">
      <c r="B56" s="447">
        <f>P42+M49</f>
        <v>0</v>
      </c>
      <c r="C56" s="449"/>
      <c r="D56" s="490">
        <f>Q42+O49</f>
        <v>0</v>
      </c>
      <c r="E56" s="491"/>
      <c r="F56" s="492"/>
      <c r="G56" s="493">
        <f>B56+D56</f>
        <v>0</v>
      </c>
      <c r="H56" s="491"/>
      <c r="I56" s="491"/>
      <c r="J56" s="492"/>
      <c r="K56" s="490">
        <f>P26+P27</f>
        <v>0</v>
      </c>
      <c r="L56" s="491"/>
      <c r="M56" s="492"/>
      <c r="N56" s="490">
        <f>P28+P29+P30+P31</f>
        <v>0</v>
      </c>
      <c r="O56" s="491"/>
      <c r="P56" s="492"/>
      <c r="Q56" s="474">
        <f>G56+K56+N56</f>
        <v>0</v>
      </c>
      <c r="R56" s="475"/>
      <c r="S56" s="476"/>
    </row>
    <row r="57" spans="2:19" ht="12" customHeight="1" thickBot="1">
      <c r="B57" s="19"/>
      <c r="C57" s="12"/>
      <c r="D57" s="12"/>
      <c r="E57" s="12"/>
      <c r="F57" s="12"/>
      <c r="G57" s="12"/>
    </row>
    <row r="58" spans="2:19" ht="25.5" customHeight="1" thickBot="1">
      <c r="B58" s="26">
        <v>9</v>
      </c>
      <c r="C58" s="5" t="s">
        <v>830</v>
      </c>
      <c r="D58" s="5"/>
      <c r="E58" s="5"/>
      <c r="F58" s="5"/>
      <c r="G58" s="5"/>
      <c r="H58" s="5"/>
      <c r="I58" s="5"/>
      <c r="J58" s="488"/>
      <c r="K58" s="489"/>
      <c r="L58" s="5"/>
      <c r="M58" s="5"/>
      <c r="N58" s="5"/>
      <c r="O58" s="5"/>
      <c r="P58" s="5"/>
      <c r="Q58" s="5"/>
      <c r="R58" s="5"/>
      <c r="S58" s="5"/>
    </row>
    <row r="59" spans="2:19" ht="5.25" customHeight="1" thickBot="1">
      <c r="B59" s="5"/>
      <c r="C59" s="5"/>
      <c r="D59" s="5"/>
      <c r="E59" s="5"/>
      <c r="F59" s="5"/>
      <c r="G59" s="5"/>
      <c r="H59" s="5"/>
      <c r="I59" s="5"/>
      <c r="J59" s="29"/>
      <c r="K59" s="29"/>
      <c r="L59" s="5"/>
      <c r="M59" s="5"/>
      <c r="N59" s="5"/>
      <c r="O59" s="5"/>
      <c r="P59" s="5"/>
      <c r="Q59" s="5"/>
      <c r="R59" s="5"/>
      <c r="S59" s="5"/>
    </row>
    <row r="60" spans="2:19" ht="23.25" thickBot="1">
      <c r="B60" s="26">
        <v>10</v>
      </c>
      <c r="C60" s="5" t="s">
        <v>827</v>
      </c>
      <c r="D60" s="5"/>
      <c r="E60" s="28"/>
      <c r="F60" s="5"/>
      <c r="G60" s="5"/>
      <c r="H60" s="5"/>
      <c r="I60" s="5"/>
      <c r="J60" s="5"/>
      <c r="K60" s="5"/>
      <c r="L60" s="5"/>
      <c r="M60" s="5"/>
      <c r="N60" s="5"/>
      <c r="O60" s="5"/>
      <c r="P60" s="5"/>
      <c r="Q60" s="5"/>
      <c r="R60" s="5"/>
      <c r="S60" s="5"/>
    </row>
    <row r="61" spans="2:19" ht="6" customHeight="1">
      <c r="B61" s="5"/>
      <c r="C61" s="5"/>
      <c r="D61" s="5"/>
      <c r="E61" s="30"/>
      <c r="F61" s="5"/>
      <c r="G61" s="5"/>
      <c r="H61" s="5"/>
      <c r="I61" s="5"/>
      <c r="J61" s="5"/>
      <c r="K61" s="5"/>
      <c r="L61" s="5"/>
      <c r="M61" s="5"/>
      <c r="N61" s="5"/>
      <c r="O61" s="5"/>
      <c r="P61" s="5"/>
      <c r="Q61" s="5"/>
      <c r="R61" s="5"/>
      <c r="S61" s="5"/>
    </row>
    <row r="62" spans="2:19" ht="22.5">
      <c r="C62" s="487" t="s">
        <v>832</v>
      </c>
      <c r="D62" s="455"/>
      <c r="E62" s="455"/>
      <c r="F62" s="455"/>
      <c r="G62" s="455"/>
      <c r="H62" s="455"/>
      <c r="I62" s="455"/>
      <c r="J62" s="455"/>
      <c r="K62" s="455"/>
      <c r="L62" s="455"/>
      <c r="M62" s="455"/>
      <c r="N62" s="455"/>
      <c r="O62" s="455"/>
      <c r="P62" s="455"/>
      <c r="Q62" s="455"/>
      <c r="R62" s="455"/>
      <c r="S62" s="455"/>
    </row>
    <row r="63" spans="2:19" ht="23.25" thickBot="1">
      <c r="C63" s="487" t="s">
        <v>831</v>
      </c>
      <c r="D63" s="455"/>
      <c r="E63" s="455"/>
      <c r="F63" s="455"/>
      <c r="G63" s="455"/>
      <c r="H63" s="455"/>
      <c r="I63" s="455"/>
      <c r="J63" s="455"/>
      <c r="K63" s="455"/>
      <c r="L63" s="455"/>
      <c r="M63" s="455"/>
      <c r="N63" s="455"/>
      <c r="O63" s="455"/>
      <c r="P63" s="455"/>
      <c r="Q63" s="455"/>
      <c r="R63" s="455"/>
      <c r="S63" s="455"/>
    </row>
    <row r="64" spans="2:19" ht="32.25" customHeight="1" thickBot="1">
      <c r="B64" s="26">
        <v>11</v>
      </c>
      <c r="C64" s="5" t="s">
        <v>833</v>
      </c>
      <c r="D64" s="5"/>
      <c r="E64" s="5"/>
      <c r="F64" s="5"/>
      <c r="G64" s="5"/>
      <c r="H64" s="5"/>
      <c r="I64" s="5"/>
      <c r="J64" s="5"/>
      <c r="K64" s="5"/>
      <c r="L64" s="5"/>
      <c r="M64" s="28"/>
      <c r="N64" s="5"/>
      <c r="O64" s="5"/>
      <c r="P64" s="5"/>
      <c r="Q64" s="5"/>
      <c r="R64" s="5"/>
      <c r="S64" s="5"/>
    </row>
    <row r="65" spans="2:19" ht="7.5" customHeight="1" thickBot="1">
      <c r="C65" s="5"/>
      <c r="D65" s="5"/>
      <c r="E65" s="5"/>
      <c r="F65" s="5"/>
      <c r="G65" s="5"/>
      <c r="H65" s="5"/>
      <c r="I65" s="5"/>
      <c r="J65" s="5"/>
      <c r="K65" s="5"/>
      <c r="L65" s="5"/>
      <c r="M65" s="5"/>
      <c r="N65" s="5"/>
      <c r="O65" s="5"/>
      <c r="P65" s="5"/>
      <c r="Q65" s="5"/>
      <c r="R65" s="5"/>
      <c r="S65" s="5"/>
    </row>
    <row r="66" spans="2:19" ht="32.25" customHeight="1" thickBot="1">
      <c r="B66" s="26">
        <v>12</v>
      </c>
      <c r="C66" s="5" t="s">
        <v>834</v>
      </c>
      <c r="D66" s="5"/>
      <c r="E66" s="5"/>
      <c r="F66" s="5"/>
      <c r="G66" s="5"/>
      <c r="H66" s="5"/>
      <c r="I66" s="5"/>
      <c r="J66" s="28"/>
      <c r="K66" s="5"/>
      <c r="L66" s="5"/>
      <c r="N66" s="5"/>
      <c r="O66" s="5"/>
      <c r="P66" s="5"/>
      <c r="Q66" s="5"/>
      <c r="R66" s="5"/>
      <c r="S66" s="5"/>
    </row>
    <row r="67" spans="2:19" ht="23.25" thickBot="1">
      <c r="C67" s="5" t="s">
        <v>828</v>
      </c>
      <c r="D67" s="5"/>
      <c r="E67" s="5"/>
      <c r="F67" s="5"/>
      <c r="G67" s="5"/>
      <c r="H67" s="5"/>
      <c r="I67" s="5"/>
      <c r="J67" s="5"/>
      <c r="K67" s="5"/>
      <c r="L67" s="5"/>
      <c r="M67" s="5"/>
      <c r="N67" s="5"/>
      <c r="O67" s="5"/>
      <c r="P67" s="5"/>
      <c r="Q67" s="5"/>
      <c r="R67" s="5"/>
      <c r="S67" s="5"/>
    </row>
    <row r="68" spans="2:19" ht="23.25" thickBot="1">
      <c r="B68" s="26">
        <v>13</v>
      </c>
      <c r="C68" s="5" t="s">
        <v>829</v>
      </c>
      <c r="D68" s="5"/>
      <c r="E68" s="5"/>
      <c r="F68" s="5"/>
      <c r="G68" s="5"/>
      <c r="H68" s="5"/>
      <c r="I68" s="5"/>
      <c r="J68" s="5"/>
      <c r="K68" s="28"/>
      <c r="L68" s="5"/>
      <c r="M68" s="5"/>
      <c r="N68" s="5"/>
      <c r="O68" s="5"/>
      <c r="P68" s="5"/>
      <c r="Q68" s="5"/>
      <c r="R68" s="5"/>
      <c r="S68" s="5"/>
    </row>
    <row r="69" spans="2:19" ht="5.25" customHeight="1">
      <c r="B69" s="26"/>
      <c r="C69" s="5"/>
      <c r="D69" s="5"/>
      <c r="E69" s="5"/>
      <c r="F69" s="5"/>
      <c r="G69" s="5"/>
      <c r="H69" s="5"/>
      <c r="I69" s="5"/>
      <c r="J69" s="5"/>
      <c r="K69" s="5"/>
      <c r="L69" s="5"/>
      <c r="M69" s="5"/>
      <c r="N69" s="5"/>
      <c r="O69" s="5"/>
      <c r="P69" s="5"/>
      <c r="Q69" s="5"/>
      <c r="R69" s="5"/>
      <c r="S69" s="5"/>
    </row>
    <row r="70" spans="2:19" ht="23.25" thickBot="1">
      <c r="B70" s="26">
        <v>14</v>
      </c>
      <c r="C70" s="5" t="s">
        <v>45</v>
      </c>
      <c r="D70" s="5"/>
      <c r="E70" s="5"/>
      <c r="F70" s="5"/>
      <c r="G70" s="5"/>
      <c r="H70" s="5"/>
      <c r="I70" s="5"/>
      <c r="J70" s="5"/>
      <c r="K70" s="5"/>
      <c r="L70" s="5"/>
      <c r="M70" s="5"/>
      <c r="N70" s="5"/>
      <c r="O70" s="5"/>
      <c r="P70" s="5"/>
      <c r="Q70" s="5"/>
      <c r="R70" s="5"/>
      <c r="S70" s="5"/>
    </row>
    <row r="71" spans="2:19" ht="30.75" customHeight="1" thickBot="1">
      <c r="B71" s="27"/>
      <c r="C71" s="5" t="s">
        <v>835</v>
      </c>
      <c r="D71" s="5"/>
      <c r="E71" s="5"/>
      <c r="F71" s="5"/>
      <c r="G71" s="5"/>
      <c r="H71" s="5"/>
      <c r="I71" s="5"/>
      <c r="J71" s="5"/>
      <c r="K71" s="5"/>
      <c r="L71" s="28"/>
      <c r="M71" s="5"/>
      <c r="N71" s="5"/>
      <c r="O71" s="5"/>
      <c r="P71" s="5"/>
      <c r="Q71" s="5"/>
      <c r="R71" s="5"/>
      <c r="S71" s="5"/>
    </row>
    <row r="72" spans="2:19" ht="30.75" customHeight="1" thickBot="1">
      <c r="C72" s="5" t="s">
        <v>836</v>
      </c>
      <c r="D72" s="5"/>
      <c r="E72" s="5"/>
      <c r="F72" s="5"/>
      <c r="G72" s="5"/>
      <c r="H72" s="5"/>
      <c r="I72" s="5"/>
      <c r="J72" s="5"/>
      <c r="K72" s="5"/>
      <c r="L72" s="5"/>
      <c r="M72" s="5"/>
      <c r="N72" s="5"/>
      <c r="O72" s="28"/>
      <c r="P72" s="5"/>
      <c r="Q72" s="5"/>
      <c r="R72" s="5"/>
      <c r="S72" s="5"/>
    </row>
    <row r="73" spans="2:19" ht="9.75" customHeight="1" thickBot="1">
      <c r="C73" s="5"/>
      <c r="D73" s="5"/>
      <c r="E73" s="5"/>
      <c r="F73" s="5"/>
      <c r="G73" s="5"/>
      <c r="H73" s="5"/>
      <c r="I73" s="5"/>
      <c r="J73" s="5"/>
      <c r="K73" s="5"/>
      <c r="L73" s="5"/>
      <c r="M73" s="5"/>
      <c r="N73" s="5"/>
      <c r="O73" s="30"/>
      <c r="P73" s="5"/>
      <c r="Q73" s="5"/>
      <c r="R73" s="5"/>
      <c r="S73" s="5"/>
    </row>
    <row r="74" spans="2:19" ht="32.25" customHeight="1" thickBot="1">
      <c r="B74" s="26">
        <v>15</v>
      </c>
      <c r="C74" s="5" t="s">
        <v>46</v>
      </c>
      <c r="D74" s="5"/>
      <c r="E74" s="5"/>
      <c r="F74" s="5"/>
      <c r="G74" s="5"/>
      <c r="H74" s="5"/>
      <c r="I74" s="5"/>
      <c r="J74" s="5"/>
      <c r="K74" s="488"/>
      <c r="L74" s="489"/>
      <c r="M74" s="5"/>
      <c r="N74" s="5"/>
      <c r="O74" s="5"/>
      <c r="P74" s="5"/>
      <c r="Q74" s="5"/>
      <c r="R74" s="5"/>
      <c r="S74" s="5"/>
    </row>
    <row r="75" spans="2:19" ht="16.5" customHeight="1">
      <c r="B75" s="5"/>
      <c r="C75" s="5"/>
      <c r="D75" s="5"/>
      <c r="E75" s="5"/>
      <c r="F75" s="5"/>
      <c r="G75" s="5"/>
      <c r="H75" s="5"/>
      <c r="I75" s="5"/>
      <c r="J75" s="5"/>
      <c r="K75" s="5"/>
      <c r="L75" s="5"/>
      <c r="M75" s="5"/>
      <c r="N75" s="5"/>
      <c r="O75" s="5"/>
      <c r="P75" s="5"/>
      <c r="Q75" s="5"/>
      <c r="R75" s="5"/>
      <c r="S75" s="5"/>
    </row>
    <row r="76" spans="2:19" s="31" customFormat="1" ht="21">
      <c r="B76" s="32" t="s">
        <v>837</v>
      </c>
      <c r="C76" s="33"/>
      <c r="D76" s="33"/>
      <c r="E76" s="33"/>
      <c r="F76" s="33"/>
      <c r="G76" s="33"/>
    </row>
    <row r="77" spans="2:19" ht="33.75" customHeight="1">
      <c r="B77" s="20"/>
      <c r="C77" s="12"/>
      <c r="D77" s="12"/>
      <c r="E77" s="12"/>
      <c r="F77" s="12"/>
      <c r="G77" s="12"/>
    </row>
    <row r="78" spans="2:19" ht="59.25" customHeight="1" thickBot="1">
      <c r="B78" s="21" t="s">
        <v>823</v>
      </c>
      <c r="C78" s="12"/>
      <c r="D78" s="12"/>
      <c r="E78" s="12"/>
      <c r="F78" s="12"/>
      <c r="G78" s="12"/>
    </row>
    <row r="79" spans="2:19" s="5" customFormat="1" ht="39.75" customHeight="1" thickBot="1">
      <c r="B79" s="22" t="s">
        <v>5</v>
      </c>
      <c r="C79" s="457" t="s">
        <v>47</v>
      </c>
      <c r="D79" s="457"/>
      <c r="E79" s="457" t="s">
        <v>18</v>
      </c>
      <c r="F79" s="457"/>
      <c r="G79" s="457"/>
      <c r="H79" s="457"/>
      <c r="I79" s="457" t="s">
        <v>48</v>
      </c>
      <c r="J79" s="457"/>
      <c r="K79" s="457"/>
      <c r="L79" s="457" t="s">
        <v>49</v>
      </c>
      <c r="M79" s="457"/>
      <c r="N79" s="457"/>
      <c r="O79" s="457" t="s">
        <v>50</v>
      </c>
      <c r="P79" s="457"/>
      <c r="Q79" s="457"/>
      <c r="R79" s="457"/>
      <c r="S79" s="457"/>
    </row>
    <row r="80" spans="2:19" ht="28.5" customHeight="1" thickBot="1">
      <c r="B80" s="35">
        <v>1</v>
      </c>
      <c r="C80" s="457" t="s">
        <v>51</v>
      </c>
      <c r="D80" s="457"/>
      <c r="E80" s="457" t="s">
        <v>52</v>
      </c>
      <c r="F80" s="457"/>
      <c r="G80" s="457"/>
      <c r="H80" s="457"/>
      <c r="I80" s="446">
        <v>7</v>
      </c>
      <c r="J80" s="446"/>
      <c r="K80" s="446"/>
      <c r="L80" s="446">
        <v>54</v>
      </c>
      <c r="M80" s="446"/>
      <c r="N80" s="446"/>
      <c r="O80" s="457" t="s">
        <v>51</v>
      </c>
      <c r="P80" s="457"/>
      <c r="Q80" s="457"/>
      <c r="R80" s="457"/>
      <c r="S80" s="457"/>
    </row>
    <row r="81" spans="2:19" ht="28.5" customHeight="1" thickBot="1">
      <c r="B81" s="35">
        <v>2</v>
      </c>
      <c r="C81" s="457" t="s">
        <v>53</v>
      </c>
      <c r="D81" s="457"/>
      <c r="E81" s="457" t="s">
        <v>52</v>
      </c>
      <c r="F81" s="457"/>
      <c r="G81" s="457"/>
      <c r="H81" s="457"/>
      <c r="I81" s="446">
        <v>9</v>
      </c>
      <c r="J81" s="446"/>
      <c r="K81" s="446"/>
      <c r="L81" s="446">
        <v>75</v>
      </c>
      <c r="M81" s="446"/>
      <c r="N81" s="446"/>
      <c r="O81" s="457" t="s">
        <v>54</v>
      </c>
      <c r="P81" s="457"/>
      <c r="Q81" s="457"/>
      <c r="R81" s="457"/>
      <c r="S81" s="457"/>
    </row>
    <row r="82" spans="2:19" ht="28.5" customHeight="1" thickBot="1">
      <c r="B82" s="35">
        <v>3</v>
      </c>
      <c r="C82" s="457" t="s">
        <v>53</v>
      </c>
      <c r="D82" s="457"/>
      <c r="E82" s="457" t="s">
        <v>55</v>
      </c>
      <c r="F82" s="457"/>
      <c r="G82" s="457"/>
      <c r="H82" s="457"/>
      <c r="I82" s="446">
        <v>6</v>
      </c>
      <c r="J82" s="446"/>
      <c r="K82" s="446"/>
      <c r="L82" s="446">
        <v>54</v>
      </c>
      <c r="M82" s="446"/>
      <c r="N82" s="446"/>
      <c r="O82" s="457" t="s">
        <v>53</v>
      </c>
      <c r="P82" s="457"/>
      <c r="Q82" s="457"/>
      <c r="R82" s="457"/>
      <c r="S82" s="457"/>
    </row>
    <row r="83" spans="2:19" ht="28.5" customHeight="1" thickBot="1">
      <c r="B83" s="35">
        <v>4</v>
      </c>
      <c r="C83" s="457" t="s">
        <v>53</v>
      </c>
      <c r="D83" s="457"/>
      <c r="E83" s="457" t="s">
        <v>55</v>
      </c>
      <c r="F83" s="457"/>
      <c r="G83" s="457"/>
      <c r="H83" s="457"/>
      <c r="I83" s="446">
        <v>8</v>
      </c>
      <c r="J83" s="446"/>
      <c r="K83" s="446"/>
      <c r="L83" s="446">
        <v>69</v>
      </c>
      <c r="M83" s="446"/>
      <c r="N83" s="446"/>
      <c r="O83" s="457" t="s">
        <v>56</v>
      </c>
      <c r="P83" s="457"/>
      <c r="Q83" s="457"/>
      <c r="R83" s="457"/>
      <c r="S83" s="457"/>
    </row>
    <row r="84" spans="2:19" ht="28.5" customHeight="1" thickBot="1">
      <c r="B84" s="35">
        <v>5</v>
      </c>
      <c r="C84" s="457" t="s">
        <v>53</v>
      </c>
      <c r="D84" s="457"/>
      <c r="E84" s="457" t="s">
        <v>57</v>
      </c>
      <c r="F84" s="457"/>
      <c r="G84" s="457"/>
      <c r="H84" s="457"/>
      <c r="I84" s="446">
        <v>10</v>
      </c>
      <c r="J84" s="446"/>
      <c r="K84" s="446"/>
      <c r="L84" s="446">
        <v>106</v>
      </c>
      <c r="M84" s="446"/>
      <c r="N84" s="446"/>
      <c r="O84" s="457" t="s">
        <v>58</v>
      </c>
      <c r="P84" s="457"/>
      <c r="Q84" s="457"/>
      <c r="R84" s="457"/>
      <c r="S84" s="457"/>
    </row>
    <row r="85" spans="2:19" ht="28.5" customHeight="1" thickBot="1">
      <c r="B85" s="35">
        <v>6</v>
      </c>
      <c r="C85" s="457" t="s">
        <v>53</v>
      </c>
      <c r="D85" s="457"/>
      <c r="E85" s="457" t="s">
        <v>59</v>
      </c>
      <c r="F85" s="457"/>
      <c r="G85" s="457"/>
      <c r="H85" s="457"/>
      <c r="I85" s="446">
        <v>1</v>
      </c>
      <c r="J85" s="446"/>
      <c r="K85" s="446"/>
      <c r="L85" s="446">
        <v>1</v>
      </c>
      <c r="M85" s="446"/>
      <c r="N85" s="446"/>
      <c r="O85" s="457" t="s">
        <v>60</v>
      </c>
      <c r="P85" s="457"/>
      <c r="Q85" s="457"/>
      <c r="R85" s="457"/>
      <c r="S85" s="457"/>
    </row>
    <row r="86" spans="2:19" ht="28.5" customHeight="1" thickBot="1">
      <c r="B86" s="35">
        <v>7</v>
      </c>
      <c r="C86" s="457" t="s">
        <v>53</v>
      </c>
      <c r="D86" s="457"/>
      <c r="E86" s="457" t="s">
        <v>61</v>
      </c>
      <c r="F86" s="457" t="s">
        <v>61</v>
      </c>
      <c r="G86" s="457" t="s">
        <v>61</v>
      </c>
      <c r="H86" s="457" t="s">
        <v>61</v>
      </c>
      <c r="I86" s="446">
        <v>1</v>
      </c>
      <c r="J86" s="446"/>
      <c r="K86" s="446"/>
      <c r="L86" s="446">
        <v>1</v>
      </c>
      <c r="M86" s="446"/>
      <c r="N86" s="446"/>
      <c r="O86" s="457" t="s">
        <v>62</v>
      </c>
      <c r="P86" s="457"/>
      <c r="Q86" s="457"/>
      <c r="R86" s="457"/>
      <c r="S86" s="457"/>
    </row>
    <row r="87" spans="2:19" ht="28.5" customHeight="1" thickBot="1">
      <c r="B87" s="35">
        <v>8</v>
      </c>
      <c r="C87" s="457" t="s">
        <v>53</v>
      </c>
      <c r="D87" s="457"/>
      <c r="E87" s="457" t="s">
        <v>61</v>
      </c>
      <c r="F87" s="457"/>
      <c r="G87" s="457"/>
      <c r="H87" s="457"/>
      <c r="I87" s="446">
        <v>6</v>
      </c>
      <c r="J87" s="446"/>
      <c r="K87" s="446"/>
      <c r="L87" s="446">
        <v>57</v>
      </c>
      <c r="M87" s="446"/>
      <c r="N87" s="446"/>
      <c r="O87" s="457" t="s">
        <v>63</v>
      </c>
      <c r="P87" s="457"/>
      <c r="Q87" s="457"/>
      <c r="R87" s="457"/>
      <c r="S87" s="457"/>
    </row>
    <row r="88" spans="2:19" ht="28.5" customHeight="1" thickBot="1">
      <c r="B88" s="35">
        <v>9</v>
      </c>
      <c r="C88" s="457" t="s">
        <v>53</v>
      </c>
      <c r="D88" s="457"/>
      <c r="E88" s="457" t="s">
        <v>61</v>
      </c>
      <c r="F88" s="457"/>
      <c r="G88" s="457"/>
      <c r="H88" s="457"/>
      <c r="I88" s="446">
        <v>7</v>
      </c>
      <c r="J88" s="446"/>
      <c r="K88" s="446"/>
      <c r="L88" s="446">
        <v>66</v>
      </c>
      <c r="M88" s="446"/>
      <c r="N88" s="446"/>
      <c r="O88" s="457" t="s">
        <v>64</v>
      </c>
      <c r="P88" s="457"/>
      <c r="Q88" s="457"/>
      <c r="R88" s="457"/>
      <c r="S88" s="457"/>
    </row>
    <row r="89" spans="2:19" ht="28.5" customHeight="1" thickBot="1">
      <c r="B89" s="35">
        <v>10</v>
      </c>
      <c r="C89" s="457" t="s">
        <v>65</v>
      </c>
      <c r="D89" s="457"/>
      <c r="E89" s="446">
        <v>5</v>
      </c>
      <c r="F89" s="446"/>
      <c r="G89" s="446"/>
      <c r="H89" s="446"/>
      <c r="I89" s="446">
        <v>1</v>
      </c>
      <c r="J89" s="446"/>
      <c r="K89" s="446"/>
      <c r="L89" s="446">
        <v>1</v>
      </c>
      <c r="M89" s="446"/>
      <c r="N89" s="446"/>
      <c r="O89" s="457" t="s">
        <v>824</v>
      </c>
      <c r="P89" s="457"/>
      <c r="Q89" s="457"/>
      <c r="R89" s="457"/>
      <c r="S89" s="457"/>
    </row>
    <row r="90" spans="2:19" ht="28.5" customHeight="1" thickBot="1">
      <c r="B90" s="35">
        <v>11</v>
      </c>
      <c r="C90" s="457" t="s">
        <v>65</v>
      </c>
      <c r="D90" s="457"/>
      <c r="E90" s="446">
        <v>5</v>
      </c>
      <c r="F90" s="446"/>
      <c r="G90" s="446"/>
      <c r="H90" s="446"/>
      <c r="I90" s="446">
        <v>2</v>
      </c>
      <c r="J90" s="446"/>
      <c r="K90" s="446"/>
      <c r="L90" s="446">
        <v>11</v>
      </c>
      <c r="M90" s="446"/>
      <c r="N90" s="446"/>
      <c r="O90" s="457" t="s">
        <v>66</v>
      </c>
      <c r="P90" s="457"/>
      <c r="Q90" s="457"/>
      <c r="R90" s="457"/>
      <c r="S90" s="457"/>
    </row>
    <row r="91" spans="2:19" ht="28.5" customHeight="1" thickBot="1">
      <c r="B91" s="35">
        <v>12</v>
      </c>
      <c r="C91" s="457" t="s">
        <v>65</v>
      </c>
      <c r="D91" s="457"/>
      <c r="E91" s="457" t="s">
        <v>52</v>
      </c>
      <c r="F91" s="457"/>
      <c r="G91" s="457"/>
      <c r="H91" s="457"/>
      <c r="I91" s="446">
        <v>6</v>
      </c>
      <c r="J91" s="446"/>
      <c r="K91" s="446"/>
      <c r="L91" s="446">
        <v>45</v>
      </c>
      <c r="M91" s="446"/>
      <c r="N91" s="446"/>
      <c r="O91" s="457" t="s">
        <v>65</v>
      </c>
      <c r="P91" s="457"/>
      <c r="Q91" s="457"/>
      <c r="R91" s="457"/>
      <c r="S91" s="457"/>
    </row>
    <row r="92" spans="2:19" ht="28.5" customHeight="1" thickBot="1">
      <c r="B92" s="35">
        <v>13</v>
      </c>
      <c r="C92" s="457" t="s">
        <v>65</v>
      </c>
      <c r="D92" s="457"/>
      <c r="E92" s="457" t="s">
        <v>67</v>
      </c>
      <c r="F92" s="457"/>
      <c r="G92" s="457"/>
      <c r="H92" s="457"/>
      <c r="I92" s="446">
        <v>4</v>
      </c>
      <c r="J92" s="446"/>
      <c r="K92" s="446"/>
      <c r="L92" s="446">
        <v>29</v>
      </c>
      <c r="M92" s="446"/>
      <c r="N92" s="446"/>
      <c r="O92" s="457" t="s">
        <v>68</v>
      </c>
      <c r="P92" s="457"/>
      <c r="Q92" s="457"/>
      <c r="R92" s="457"/>
      <c r="S92" s="457"/>
    </row>
    <row r="93" spans="2:19" ht="28.5" customHeight="1" thickBot="1">
      <c r="B93" s="35">
        <v>14</v>
      </c>
      <c r="C93" s="457" t="s">
        <v>69</v>
      </c>
      <c r="D93" s="457"/>
      <c r="E93" s="446">
        <v>5</v>
      </c>
      <c r="F93" s="446"/>
      <c r="G93" s="446"/>
      <c r="H93" s="446"/>
      <c r="I93" s="446">
        <v>3</v>
      </c>
      <c r="J93" s="446"/>
      <c r="K93" s="446"/>
      <c r="L93" s="446">
        <v>21</v>
      </c>
      <c r="M93" s="446"/>
      <c r="N93" s="446"/>
      <c r="O93" s="457" t="s">
        <v>70</v>
      </c>
      <c r="P93" s="457"/>
      <c r="Q93" s="457"/>
      <c r="R93" s="457"/>
      <c r="S93" s="457"/>
    </row>
    <row r="94" spans="2:19" ht="28.5" customHeight="1" thickBot="1">
      <c r="B94" s="35">
        <v>15</v>
      </c>
      <c r="C94" s="457" t="s">
        <v>69</v>
      </c>
      <c r="D94" s="457"/>
      <c r="E94" s="446">
        <v>5</v>
      </c>
      <c r="F94" s="446"/>
      <c r="G94" s="446"/>
      <c r="H94" s="446"/>
      <c r="I94" s="446">
        <v>9</v>
      </c>
      <c r="J94" s="446"/>
      <c r="K94" s="446"/>
      <c r="L94" s="446">
        <v>71</v>
      </c>
      <c r="M94" s="446"/>
      <c r="N94" s="446"/>
      <c r="O94" s="457" t="s">
        <v>69</v>
      </c>
      <c r="P94" s="457"/>
      <c r="Q94" s="457"/>
      <c r="R94" s="457"/>
      <c r="S94" s="457"/>
    </row>
    <row r="95" spans="2:19" ht="28.5" customHeight="1" thickBot="1">
      <c r="B95" s="35">
        <v>16</v>
      </c>
      <c r="C95" s="457" t="s">
        <v>69</v>
      </c>
      <c r="D95" s="457"/>
      <c r="E95" s="457" t="s">
        <v>52</v>
      </c>
      <c r="F95" s="457"/>
      <c r="G95" s="457"/>
      <c r="H95" s="457"/>
      <c r="I95" s="446">
        <v>2</v>
      </c>
      <c r="J95" s="446"/>
      <c r="K95" s="446"/>
      <c r="L95" s="446">
        <v>9</v>
      </c>
      <c r="M95" s="446"/>
      <c r="N95" s="446"/>
      <c r="O95" s="457" t="s">
        <v>71</v>
      </c>
      <c r="P95" s="457"/>
      <c r="Q95" s="457"/>
      <c r="R95" s="457"/>
      <c r="S95" s="457"/>
    </row>
    <row r="96" spans="2:19" ht="28.5" customHeight="1" thickBot="1">
      <c r="B96" s="35">
        <v>17</v>
      </c>
      <c r="C96" s="457" t="s">
        <v>69</v>
      </c>
      <c r="D96" s="457"/>
      <c r="E96" s="457" t="s">
        <v>52</v>
      </c>
      <c r="F96" s="457"/>
      <c r="G96" s="457"/>
      <c r="H96" s="457"/>
      <c r="I96" s="446">
        <v>4</v>
      </c>
      <c r="J96" s="446"/>
      <c r="K96" s="446"/>
      <c r="L96" s="446">
        <v>24</v>
      </c>
      <c r="M96" s="446"/>
      <c r="N96" s="446"/>
      <c r="O96" s="457" t="s">
        <v>72</v>
      </c>
      <c r="P96" s="457"/>
      <c r="Q96" s="457"/>
      <c r="R96" s="457"/>
      <c r="S96" s="457"/>
    </row>
    <row r="97" spans="1:19" ht="28.5" customHeight="1" thickBot="1">
      <c r="B97" s="35">
        <v>18</v>
      </c>
      <c r="C97" s="457" t="s">
        <v>69</v>
      </c>
      <c r="D97" s="457"/>
      <c r="E97" s="457" t="s">
        <v>52</v>
      </c>
      <c r="F97" s="457"/>
      <c r="G97" s="457"/>
      <c r="H97" s="457"/>
      <c r="I97" s="446">
        <v>5</v>
      </c>
      <c r="J97" s="446"/>
      <c r="K97" s="446"/>
      <c r="L97" s="446">
        <v>32</v>
      </c>
      <c r="M97" s="446"/>
      <c r="N97" s="446"/>
      <c r="O97" s="457" t="s">
        <v>73</v>
      </c>
      <c r="P97" s="457"/>
      <c r="Q97" s="457"/>
      <c r="R97" s="457"/>
      <c r="S97" s="457"/>
    </row>
    <row r="98" spans="1:19" ht="28.5" customHeight="1" thickBot="1">
      <c r="B98" s="35">
        <v>19</v>
      </c>
      <c r="C98" s="457" t="s">
        <v>69</v>
      </c>
      <c r="D98" s="457"/>
      <c r="E98" s="457" t="s">
        <v>55</v>
      </c>
      <c r="F98" s="457"/>
      <c r="G98" s="457"/>
      <c r="H98" s="457"/>
      <c r="I98" s="446">
        <v>1</v>
      </c>
      <c r="J98" s="446"/>
      <c r="K98" s="446"/>
      <c r="L98" s="446">
        <v>1</v>
      </c>
      <c r="M98" s="446"/>
      <c r="N98" s="446"/>
      <c r="O98" s="457" t="s">
        <v>74</v>
      </c>
      <c r="P98" s="457"/>
      <c r="Q98" s="457"/>
      <c r="R98" s="457"/>
      <c r="S98" s="457"/>
    </row>
    <row r="99" spans="1:19" ht="28.5" customHeight="1" thickBot="1">
      <c r="B99" s="35">
        <v>20</v>
      </c>
      <c r="C99" s="457" t="s">
        <v>69</v>
      </c>
      <c r="D99" s="457"/>
      <c r="E99" s="457" t="s">
        <v>67</v>
      </c>
      <c r="F99" s="457"/>
      <c r="G99" s="457"/>
      <c r="H99" s="457"/>
      <c r="I99" s="446">
        <v>3</v>
      </c>
      <c r="J99" s="446"/>
      <c r="K99" s="446"/>
      <c r="L99" s="446">
        <v>19</v>
      </c>
      <c r="M99" s="446"/>
      <c r="N99" s="446"/>
      <c r="O99" s="457" t="s">
        <v>75</v>
      </c>
      <c r="P99" s="457"/>
      <c r="Q99" s="457"/>
      <c r="R99" s="457"/>
      <c r="S99" s="457"/>
    </row>
    <row r="100" spans="1:19" ht="28.5" customHeight="1" thickBot="1">
      <c r="B100" s="35">
        <v>21</v>
      </c>
      <c r="C100" s="457" t="s">
        <v>69</v>
      </c>
      <c r="D100" s="457"/>
      <c r="E100" s="457" t="s">
        <v>67</v>
      </c>
      <c r="F100" s="457"/>
      <c r="G100" s="457"/>
      <c r="H100" s="457"/>
      <c r="I100" s="446">
        <v>5</v>
      </c>
      <c r="J100" s="446"/>
      <c r="K100" s="446"/>
      <c r="L100" s="446">
        <v>40</v>
      </c>
      <c r="M100" s="446"/>
      <c r="N100" s="446"/>
      <c r="O100" s="457" t="s">
        <v>76</v>
      </c>
      <c r="P100" s="457"/>
      <c r="Q100" s="457"/>
      <c r="R100" s="457"/>
      <c r="S100" s="457"/>
    </row>
    <row r="101" spans="1:19" ht="28.5" customHeight="1" thickBot="1">
      <c r="B101" s="35">
        <v>22</v>
      </c>
      <c r="C101" s="457" t="s">
        <v>69</v>
      </c>
      <c r="D101" s="457"/>
      <c r="E101" s="457" t="s">
        <v>57</v>
      </c>
      <c r="F101" s="457"/>
      <c r="G101" s="457"/>
      <c r="H101" s="457"/>
      <c r="I101" s="446">
        <v>12</v>
      </c>
      <c r="J101" s="446"/>
      <c r="K101" s="446"/>
      <c r="L101" s="446">
        <v>123</v>
      </c>
      <c r="M101" s="446"/>
      <c r="N101" s="446"/>
      <c r="O101" s="457" t="s">
        <v>77</v>
      </c>
      <c r="P101" s="457"/>
      <c r="Q101" s="457"/>
      <c r="R101" s="457"/>
      <c r="S101" s="457"/>
    </row>
    <row r="102" spans="1:19" ht="28.5" customHeight="1" thickBot="1">
      <c r="B102" s="35">
        <v>23</v>
      </c>
      <c r="C102" s="457" t="s">
        <v>69</v>
      </c>
      <c r="D102" s="457"/>
      <c r="E102" s="457" t="s">
        <v>57</v>
      </c>
      <c r="F102" s="457"/>
      <c r="G102" s="457"/>
      <c r="H102" s="457"/>
      <c r="I102" s="446">
        <v>13</v>
      </c>
      <c r="J102" s="446"/>
      <c r="K102" s="446"/>
      <c r="L102" s="446">
        <v>134</v>
      </c>
      <c r="M102" s="446"/>
      <c r="N102" s="446"/>
      <c r="O102" s="457" t="s">
        <v>78</v>
      </c>
      <c r="P102" s="457"/>
      <c r="Q102" s="457"/>
      <c r="R102" s="457"/>
      <c r="S102" s="457"/>
    </row>
    <row r="103" spans="1:19" ht="28.5" customHeight="1" thickBot="1">
      <c r="B103" s="35">
        <v>24</v>
      </c>
      <c r="C103" s="457" t="s">
        <v>69</v>
      </c>
      <c r="D103" s="457"/>
      <c r="E103" s="457" t="s">
        <v>59</v>
      </c>
      <c r="F103" s="457"/>
      <c r="G103" s="457"/>
      <c r="H103" s="457"/>
      <c r="I103" s="446">
        <v>2</v>
      </c>
      <c r="J103" s="446"/>
      <c r="K103" s="446"/>
      <c r="L103" s="446">
        <v>8</v>
      </c>
      <c r="M103" s="446"/>
      <c r="N103" s="446"/>
      <c r="O103" s="457" t="s">
        <v>79</v>
      </c>
      <c r="P103" s="457"/>
      <c r="Q103" s="457"/>
      <c r="R103" s="457"/>
      <c r="S103" s="457"/>
    </row>
    <row r="104" spans="1:19" ht="28.5" customHeight="1" thickBot="1">
      <c r="B104" s="35">
        <v>25</v>
      </c>
      <c r="C104" s="457" t="s">
        <v>69</v>
      </c>
      <c r="D104" s="457"/>
      <c r="E104" s="457" t="s">
        <v>59</v>
      </c>
      <c r="F104" s="457"/>
      <c r="G104" s="457"/>
      <c r="H104" s="457"/>
      <c r="I104" s="446">
        <v>3</v>
      </c>
      <c r="J104" s="446"/>
      <c r="K104" s="446"/>
      <c r="L104" s="446">
        <v>16</v>
      </c>
      <c r="M104" s="446"/>
      <c r="N104" s="446"/>
      <c r="O104" s="457" t="s">
        <v>80</v>
      </c>
      <c r="P104" s="457"/>
      <c r="Q104" s="457"/>
      <c r="R104" s="457"/>
      <c r="S104" s="457"/>
    </row>
    <row r="105" spans="1:19" ht="28.5" customHeight="1" thickBot="1">
      <c r="B105" s="35">
        <v>26</v>
      </c>
      <c r="C105" s="457" t="s">
        <v>69</v>
      </c>
      <c r="D105" s="457"/>
      <c r="E105" s="457" t="s">
        <v>59</v>
      </c>
      <c r="F105" s="457"/>
      <c r="G105" s="457"/>
      <c r="H105" s="457"/>
      <c r="I105" s="446">
        <v>8</v>
      </c>
      <c r="J105" s="446"/>
      <c r="K105" s="446"/>
      <c r="L105" s="446">
        <v>69</v>
      </c>
      <c r="M105" s="446"/>
      <c r="N105" s="446"/>
      <c r="O105" s="457" t="s">
        <v>81</v>
      </c>
      <c r="P105" s="457"/>
      <c r="Q105" s="457"/>
      <c r="R105" s="457"/>
      <c r="S105" s="457"/>
    </row>
    <row r="106" spans="1:19" ht="28.5" customHeight="1">
      <c r="A106" s="15"/>
      <c r="B106" s="36"/>
      <c r="C106" s="34"/>
      <c r="D106" s="34"/>
      <c r="E106" s="34"/>
      <c r="F106" s="34"/>
      <c r="G106" s="34"/>
      <c r="H106" s="34"/>
      <c r="I106" s="36"/>
      <c r="J106" s="36"/>
      <c r="K106" s="36"/>
      <c r="L106" s="36"/>
      <c r="M106" s="36"/>
      <c r="N106" s="36"/>
      <c r="O106" s="34"/>
      <c r="P106" s="34"/>
      <c r="Q106" s="34"/>
      <c r="R106" s="34"/>
      <c r="S106" s="34"/>
    </row>
    <row r="107" spans="1:19" ht="28.5" customHeight="1">
      <c r="A107" s="15"/>
      <c r="B107" s="36"/>
      <c r="C107" s="405"/>
      <c r="D107" s="405"/>
      <c r="E107" s="405"/>
      <c r="F107" s="405"/>
      <c r="G107" s="405"/>
      <c r="H107" s="405"/>
      <c r="I107" s="36"/>
      <c r="J107" s="36"/>
      <c r="K107" s="36"/>
      <c r="L107" s="36"/>
      <c r="M107" s="36"/>
      <c r="N107" s="36"/>
      <c r="O107" s="405"/>
      <c r="P107" s="405"/>
      <c r="Q107" s="405"/>
      <c r="R107" s="405"/>
      <c r="S107" s="405"/>
    </row>
    <row r="108" spans="1:19" ht="28.5" customHeight="1" thickBot="1">
      <c r="A108" s="15"/>
      <c r="B108" s="36"/>
      <c r="C108" s="405"/>
      <c r="D108" s="405"/>
      <c r="E108" s="405"/>
      <c r="F108" s="405"/>
      <c r="G108" s="405"/>
      <c r="H108" s="405"/>
      <c r="I108" s="36"/>
      <c r="J108" s="36"/>
      <c r="K108" s="36"/>
      <c r="L108" s="36"/>
      <c r="M108" s="36"/>
      <c r="N108" s="36"/>
      <c r="O108" s="405"/>
      <c r="P108" s="405"/>
      <c r="Q108" s="405"/>
      <c r="R108" s="405"/>
      <c r="S108" s="405"/>
    </row>
    <row r="109" spans="1:19" s="5" customFormat="1" ht="39.75" customHeight="1" thickBot="1">
      <c r="B109" s="22" t="s">
        <v>5</v>
      </c>
      <c r="C109" s="457" t="s">
        <v>47</v>
      </c>
      <c r="D109" s="457"/>
      <c r="E109" s="457" t="s">
        <v>18</v>
      </c>
      <c r="F109" s="457"/>
      <c r="G109" s="457"/>
      <c r="H109" s="457"/>
      <c r="I109" s="457" t="s">
        <v>48</v>
      </c>
      <c r="J109" s="457"/>
      <c r="K109" s="457"/>
      <c r="L109" s="457" t="s">
        <v>49</v>
      </c>
      <c r="M109" s="457"/>
      <c r="N109" s="457"/>
      <c r="O109" s="457" t="s">
        <v>50</v>
      </c>
      <c r="P109" s="457"/>
      <c r="Q109" s="457"/>
      <c r="R109" s="457"/>
      <c r="S109" s="457"/>
    </row>
    <row r="110" spans="1:19" ht="28.5" customHeight="1" thickBot="1">
      <c r="B110" s="23">
        <v>27</v>
      </c>
      <c r="C110" s="469" t="s">
        <v>69</v>
      </c>
      <c r="D110" s="469"/>
      <c r="E110" s="469" t="s">
        <v>52</v>
      </c>
      <c r="F110" s="469"/>
      <c r="G110" s="469"/>
      <c r="H110" s="469"/>
      <c r="I110" s="494">
        <v>2</v>
      </c>
      <c r="J110" s="494"/>
      <c r="K110" s="494"/>
      <c r="L110" s="494">
        <v>9</v>
      </c>
      <c r="M110" s="494"/>
      <c r="N110" s="494"/>
      <c r="O110" s="469" t="s">
        <v>71</v>
      </c>
      <c r="P110" s="469"/>
      <c r="Q110" s="469"/>
      <c r="R110" s="469"/>
      <c r="S110" s="469"/>
    </row>
    <row r="111" spans="1:19" ht="28.5" customHeight="1" thickBot="1">
      <c r="B111" s="35">
        <v>28</v>
      </c>
      <c r="C111" s="457" t="s">
        <v>82</v>
      </c>
      <c r="D111" s="457"/>
      <c r="E111" s="457" t="s">
        <v>52</v>
      </c>
      <c r="F111" s="457"/>
      <c r="G111" s="457"/>
      <c r="H111" s="457"/>
      <c r="I111" s="446">
        <v>10</v>
      </c>
      <c r="J111" s="446"/>
      <c r="K111" s="446"/>
      <c r="L111" s="446">
        <v>84</v>
      </c>
      <c r="M111" s="446"/>
      <c r="N111" s="446"/>
      <c r="O111" s="457" t="s">
        <v>83</v>
      </c>
      <c r="P111" s="457"/>
      <c r="Q111" s="457"/>
      <c r="R111" s="457"/>
      <c r="S111" s="457"/>
    </row>
    <row r="112" spans="1:19" ht="28.5" customHeight="1" thickBot="1">
      <c r="B112" s="35">
        <v>29</v>
      </c>
      <c r="C112" s="457" t="s">
        <v>82</v>
      </c>
      <c r="D112" s="457"/>
      <c r="E112" s="457" t="s">
        <v>55</v>
      </c>
      <c r="F112" s="457"/>
      <c r="G112" s="457"/>
      <c r="H112" s="457"/>
      <c r="I112" s="446">
        <v>4</v>
      </c>
      <c r="J112" s="446"/>
      <c r="K112" s="446"/>
      <c r="L112" s="446">
        <v>26</v>
      </c>
      <c r="M112" s="446"/>
      <c r="N112" s="446"/>
      <c r="O112" s="457" t="s">
        <v>84</v>
      </c>
      <c r="P112" s="457"/>
      <c r="Q112" s="457"/>
      <c r="R112" s="457"/>
      <c r="S112" s="457"/>
    </row>
    <row r="113" spans="2:19" ht="28.5" customHeight="1" thickBot="1">
      <c r="B113" s="35">
        <v>30</v>
      </c>
      <c r="C113" s="457" t="s">
        <v>82</v>
      </c>
      <c r="D113" s="457"/>
      <c r="E113" s="457" t="s">
        <v>55</v>
      </c>
      <c r="F113" s="457"/>
      <c r="G113" s="457"/>
      <c r="H113" s="457"/>
      <c r="I113" s="446">
        <v>7</v>
      </c>
      <c r="J113" s="446"/>
      <c r="K113" s="446"/>
      <c r="L113" s="446">
        <v>63</v>
      </c>
      <c r="M113" s="446"/>
      <c r="N113" s="446"/>
      <c r="O113" s="457" t="s">
        <v>82</v>
      </c>
      <c r="P113" s="457"/>
      <c r="Q113" s="457"/>
      <c r="R113" s="457"/>
      <c r="S113" s="457"/>
    </row>
    <row r="114" spans="2:19" ht="28.5" customHeight="1" thickBot="1">
      <c r="B114" s="35">
        <v>31</v>
      </c>
      <c r="C114" s="457" t="s">
        <v>82</v>
      </c>
      <c r="D114" s="457"/>
      <c r="E114" s="457" t="s">
        <v>67</v>
      </c>
      <c r="F114" s="457"/>
      <c r="G114" s="457"/>
      <c r="H114" s="457"/>
      <c r="I114" s="446">
        <v>9</v>
      </c>
      <c r="J114" s="446"/>
      <c r="K114" s="446"/>
      <c r="L114" s="446">
        <v>87</v>
      </c>
      <c r="M114" s="446"/>
      <c r="N114" s="446"/>
      <c r="O114" s="457" t="s">
        <v>85</v>
      </c>
      <c r="P114" s="457"/>
      <c r="Q114" s="457"/>
      <c r="R114" s="457"/>
      <c r="S114" s="457"/>
    </row>
    <row r="115" spans="2:19" ht="28.5" customHeight="1" thickBot="1">
      <c r="B115" s="35">
        <v>32</v>
      </c>
      <c r="C115" s="457" t="s">
        <v>82</v>
      </c>
      <c r="D115" s="457"/>
      <c r="E115" s="457" t="s">
        <v>59</v>
      </c>
      <c r="F115" s="457"/>
      <c r="G115" s="457"/>
      <c r="H115" s="457"/>
      <c r="I115" s="446">
        <v>6</v>
      </c>
      <c r="J115" s="446"/>
      <c r="K115" s="446"/>
      <c r="L115" s="446">
        <v>49</v>
      </c>
      <c r="M115" s="446"/>
      <c r="N115" s="446"/>
      <c r="O115" s="457" t="s">
        <v>86</v>
      </c>
      <c r="P115" s="457"/>
      <c r="Q115" s="457"/>
      <c r="R115" s="457"/>
      <c r="S115" s="457"/>
    </row>
    <row r="116" spans="2:19" ht="28.5" customHeight="1" thickBot="1">
      <c r="B116" s="35">
        <v>33</v>
      </c>
      <c r="C116" s="457" t="s">
        <v>82</v>
      </c>
      <c r="D116" s="457"/>
      <c r="E116" s="457" t="s">
        <v>61</v>
      </c>
      <c r="F116" s="457"/>
      <c r="G116" s="457"/>
      <c r="H116" s="457"/>
      <c r="I116" s="446">
        <v>8</v>
      </c>
      <c r="J116" s="446"/>
      <c r="K116" s="446"/>
      <c r="L116" s="446">
        <v>72</v>
      </c>
      <c r="M116" s="446"/>
      <c r="N116" s="446"/>
      <c r="O116" s="457" t="s">
        <v>87</v>
      </c>
      <c r="P116" s="457"/>
      <c r="Q116" s="457"/>
      <c r="R116" s="457"/>
      <c r="S116" s="457"/>
    </row>
    <row r="117" spans="2:19" ht="28.5" customHeight="1" thickBot="1">
      <c r="B117" s="35">
        <v>34</v>
      </c>
      <c r="C117" s="457" t="s">
        <v>88</v>
      </c>
      <c r="D117" s="457"/>
      <c r="E117" s="457" t="s">
        <v>57</v>
      </c>
      <c r="F117" s="457"/>
      <c r="G117" s="457"/>
      <c r="H117" s="457"/>
      <c r="I117" s="446">
        <v>3</v>
      </c>
      <c r="J117" s="446"/>
      <c r="K117" s="446"/>
      <c r="L117" s="446">
        <v>19</v>
      </c>
      <c r="M117" s="446"/>
      <c r="N117" s="446"/>
      <c r="O117" s="457" t="s">
        <v>89</v>
      </c>
      <c r="P117" s="457"/>
      <c r="Q117" s="457"/>
      <c r="R117" s="457"/>
      <c r="S117" s="457"/>
    </row>
    <row r="118" spans="2:19" ht="28.5" customHeight="1" thickBot="1">
      <c r="B118" s="35">
        <v>35</v>
      </c>
      <c r="C118" s="457" t="s">
        <v>88</v>
      </c>
      <c r="D118" s="457"/>
      <c r="E118" s="457" t="s">
        <v>59</v>
      </c>
      <c r="F118" s="457"/>
      <c r="G118" s="457"/>
      <c r="H118" s="457"/>
      <c r="I118" s="446">
        <v>7</v>
      </c>
      <c r="J118" s="446"/>
      <c r="K118" s="446"/>
      <c r="L118" s="446">
        <v>59</v>
      </c>
      <c r="M118" s="446"/>
      <c r="N118" s="446"/>
      <c r="O118" s="457" t="s">
        <v>90</v>
      </c>
      <c r="P118" s="457"/>
      <c r="Q118" s="457"/>
      <c r="R118" s="457"/>
      <c r="S118" s="457"/>
    </row>
    <row r="119" spans="2:19" ht="28.5" customHeight="1" thickBot="1">
      <c r="B119" s="35">
        <v>36</v>
      </c>
      <c r="C119" s="457" t="s">
        <v>88</v>
      </c>
      <c r="D119" s="457"/>
      <c r="E119" s="457" t="s">
        <v>61</v>
      </c>
      <c r="F119" s="457"/>
      <c r="G119" s="457"/>
      <c r="H119" s="457"/>
      <c r="I119" s="446">
        <v>9</v>
      </c>
      <c r="J119" s="446"/>
      <c r="K119" s="446"/>
      <c r="L119" s="446">
        <v>80</v>
      </c>
      <c r="M119" s="446"/>
      <c r="N119" s="446"/>
      <c r="O119" s="457" t="s">
        <v>56</v>
      </c>
      <c r="P119" s="457"/>
      <c r="Q119" s="457"/>
      <c r="R119" s="457"/>
      <c r="S119" s="457"/>
    </row>
    <row r="120" spans="2:19" ht="28.5" customHeight="1" thickBot="1">
      <c r="B120" s="35">
        <v>37</v>
      </c>
      <c r="C120" s="457" t="s">
        <v>91</v>
      </c>
      <c r="D120" s="457"/>
      <c r="E120" s="457">
        <v>5</v>
      </c>
      <c r="F120" s="457"/>
      <c r="G120" s="457"/>
      <c r="H120" s="457"/>
      <c r="I120" s="446">
        <v>15</v>
      </c>
      <c r="J120" s="446"/>
      <c r="K120" s="446"/>
      <c r="L120" s="446">
        <v>108</v>
      </c>
      <c r="M120" s="446"/>
      <c r="N120" s="446"/>
      <c r="O120" s="457" t="s">
        <v>92</v>
      </c>
      <c r="P120" s="457"/>
      <c r="Q120" s="457"/>
      <c r="R120" s="457"/>
      <c r="S120" s="457"/>
    </row>
    <row r="121" spans="2:19" ht="28.5" customHeight="1" thickBot="1">
      <c r="B121" s="35">
        <v>38</v>
      </c>
      <c r="C121" s="457" t="s">
        <v>91</v>
      </c>
      <c r="D121" s="457"/>
      <c r="E121" s="457" t="s">
        <v>55</v>
      </c>
      <c r="F121" s="457"/>
      <c r="G121" s="457"/>
      <c r="H121" s="457"/>
      <c r="I121" s="446">
        <v>5</v>
      </c>
      <c r="J121" s="446"/>
      <c r="K121" s="446"/>
      <c r="L121" s="446">
        <v>46</v>
      </c>
      <c r="M121" s="446"/>
      <c r="N121" s="446"/>
      <c r="O121" s="457" t="s">
        <v>93</v>
      </c>
      <c r="P121" s="457"/>
      <c r="Q121" s="457"/>
      <c r="R121" s="457"/>
      <c r="S121" s="457"/>
    </row>
  </sheetData>
  <mergeCells count="296">
    <mergeCell ref="E92:H92"/>
    <mergeCell ref="E87:H87"/>
    <mergeCell ref="E88:H88"/>
    <mergeCell ref="E100:H100"/>
    <mergeCell ref="E101:H101"/>
    <mergeCell ref="E102:H102"/>
    <mergeCell ref="E103:H103"/>
    <mergeCell ref="E93:H93"/>
    <mergeCell ref="E94:H94"/>
    <mergeCell ref="E95:H95"/>
    <mergeCell ref="E96:H96"/>
    <mergeCell ref="E97:H97"/>
    <mergeCell ref="E98:H98"/>
    <mergeCell ref="E99:H99"/>
    <mergeCell ref="E112:H112"/>
    <mergeCell ref="E109:H109"/>
    <mergeCell ref="E104:H104"/>
    <mergeCell ref="E105:H105"/>
    <mergeCell ref="E110:H110"/>
    <mergeCell ref="E111:H111"/>
    <mergeCell ref="E117:H117"/>
    <mergeCell ref="E116:H116"/>
    <mergeCell ref="E115:H115"/>
    <mergeCell ref="E114:H114"/>
    <mergeCell ref="E113:H113"/>
    <mergeCell ref="E121:H121"/>
    <mergeCell ref="E120:H120"/>
    <mergeCell ref="E119:H119"/>
    <mergeCell ref="E118:H118"/>
    <mergeCell ref="I91:K91"/>
    <mergeCell ref="I92:K92"/>
    <mergeCell ref="I93:K93"/>
    <mergeCell ref="I94:K94"/>
    <mergeCell ref="I95:K95"/>
    <mergeCell ref="I96:K96"/>
    <mergeCell ref="I97:K97"/>
    <mergeCell ref="I98:K98"/>
    <mergeCell ref="I99:K99"/>
    <mergeCell ref="I100:K100"/>
    <mergeCell ref="I105:K105"/>
    <mergeCell ref="I104:K104"/>
    <mergeCell ref="I103:K103"/>
    <mergeCell ref="I102:K102"/>
    <mergeCell ref="I101:K101"/>
    <mergeCell ref="I113:K113"/>
    <mergeCell ref="I112:K112"/>
    <mergeCell ref="I111:K111"/>
    <mergeCell ref="I110:K110"/>
    <mergeCell ref="I109:K109"/>
    <mergeCell ref="L119:N119"/>
    <mergeCell ref="L120:N120"/>
    <mergeCell ref="L121:N121"/>
    <mergeCell ref="I121:K121"/>
    <mergeCell ref="I120:K120"/>
    <mergeCell ref="I119:K119"/>
    <mergeCell ref="L116:N116"/>
    <mergeCell ref="L117:N117"/>
    <mergeCell ref="L118:N118"/>
    <mergeCell ref="L104:N104"/>
    <mergeCell ref="L105:N105"/>
    <mergeCell ref="L109:N109"/>
    <mergeCell ref="L110:N110"/>
    <mergeCell ref="I118:K118"/>
    <mergeCell ref="I117:K117"/>
    <mergeCell ref="I116:K116"/>
    <mergeCell ref="I115:K115"/>
    <mergeCell ref="I114:K114"/>
    <mergeCell ref="L98:N98"/>
    <mergeCell ref="L99:N99"/>
    <mergeCell ref="L100:N100"/>
    <mergeCell ref="L101:N101"/>
    <mergeCell ref="L102:N102"/>
    <mergeCell ref="L95:N95"/>
    <mergeCell ref="L96:N96"/>
    <mergeCell ref="L97:N97"/>
    <mergeCell ref="O118:S118"/>
    <mergeCell ref="O100:S100"/>
    <mergeCell ref="O101:S101"/>
    <mergeCell ref="O102:S102"/>
    <mergeCell ref="O103:S103"/>
    <mergeCell ref="O104:S104"/>
    <mergeCell ref="O96:S96"/>
    <mergeCell ref="O97:S97"/>
    <mergeCell ref="O98:S98"/>
    <mergeCell ref="O99:S99"/>
    <mergeCell ref="L111:N111"/>
    <mergeCell ref="L112:N112"/>
    <mergeCell ref="L113:N113"/>
    <mergeCell ref="L114:N114"/>
    <mergeCell ref="L115:N115"/>
    <mergeCell ref="L103:N103"/>
    <mergeCell ref="O119:S119"/>
    <mergeCell ref="O120:S120"/>
    <mergeCell ref="O121:S121"/>
    <mergeCell ref="L84:N84"/>
    <mergeCell ref="L85:N85"/>
    <mergeCell ref="L86:N86"/>
    <mergeCell ref="L87:N87"/>
    <mergeCell ref="L88:N88"/>
    <mergeCell ref="L89:N89"/>
    <mergeCell ref="L90:N90"/>
    <mergeCell ref="L91:N91"/>
    <mergeCell ref="L92:N92"/>
    <mergeCell ref="L93:N93"/>
    <mergeCell ref="L94:N94"/>
    <mergeCell ref="O113:S113"/>
    <mergeCell ref="O114:S114"/>
    <mergeCell ref="O115:S115"/>
    <mergeCell ref="O116:S116"/>
    <mergeCell ref="O117:S117"/>
    <mergeCell ref="O105:S105"/>
    <mergeCell ref="O109:S109"/>
    <mergeCell ref="O110:S110"/>
    <mergeCell ref="O111:S111"/>
    <mergeCell ref="O112:S112"/>
    <mergeCell ref="O92:S92"/>
    <mergeCell ref="O93:S93"/>
    <mergeCell ref="O94:S94"/>
    <mergeCell ref="O95:S95"/>
    <mergeCell ref="E89:H89"/>
    <mergeCell ref="E90:H90"/>
    <mergeCell ref="O84:S84"/>
    <mergeCell ref="O85:S85"/>
    <mergeCell ref="O86:S86"/>
    <mergeCell ref="O87:S87"/>
    <mergeCell ref="O88:S88"/>
    <mergeCell ref="O89:S89"/>
    <mergeCell ref="O90:S90"/>
    <mergeCell ref="I84:K84"/>
    <mergeCell ref="I85:K85"/>
    <mergeCell ref="I86:K86"/>
    <mergeCell ref="I87:K87"/>
    <mergeCell ref="I88:K88"/>
    <mergeCell ref="I89:K89"/>
    <mergeCell ref="I90:K90"/>
    <mergeCell ref="E84:H84"/>
    <mergeCell ref="E85:H85"/>
    <mergeCell ref="E86:H86"/>
    <mergeCell ref="E91:H91"/>
    <mergeCell ref="C121:D121"/>
    <mergeCell ref="C120:D120"/>
    <mergeCell ref="C119:D119"/>
    <mergeCell ref="C118:D118"/>
    <mergeCell ref="C117:D117"/>
    <mergeCell ref="C116:D116"/>
    <mergeCell ref="C115:D115"/>
    <mergeCell ref="C114:D114"/>
    <mergeCell ref="C113:D113"/>
    <mergeCell ref="C112:D112"/>
    <mergeCell ref="C111:D111"/>
    <mergeCell ref="C110:D110"/>
    <mergeCell ref="C109:D109"/>
    <mergeCell ref="C105:D105"/>
    <mergeCell ref="C104:D104"/>
    <mergeCell ref="C103:D103"/>
    <mergeCell ref="C102:D102"/>
    <mergeCell ref="C101:D101"/>
    <mergeCell ref="C100:D100"/>
    <mergeCell ref="C99:D99"/>
    <mergeCell ref="C98:D98"/>
    <mergeCell ref="C97:D97"/>
    <mergeCell ref="C96:D96"/>
    <mergeCell ref="C95:D95"/>
    <mergeCell ref="C94:D94"/>
    <mergeCell ref="C93:D93"/>
    <mergeCell ref="C92:D92"/>
    <mergeCell ref="C91:D91"/>
    <mergeCell ref="C90:D90"/>
    <mergeCell ref="C89:D89"/>
    <mergeCell ref="C88:D88"/>
    <mergeCell ref="C87:D87"/>
    <mergeCell ref="C86:D86"/>
    <mergeCell ref="C85:D85"/>
    <mergeCell ref="C84:D84"/>
    <mergeCell ref="O82:S82"/>
    <mergeCell ref="C83:D83"/>
    <mergeCell ref="E83:H83"/>
    <mergeCell ref="I83:K83"/>
    <mergeCell ref="L83:N83"/>
    <mergeCell ref="O83:S83"/>
    <mergeCell ref="O91:S91"/>
    <mergeCell ref="L81:N81"/>
    <mergeCell ref="C82:D82"/>
    <mergeCell ref="E82:H82"/>
    <mergeCell ref="I82:K82"/>
    <mergeCell ref="L82:N82"/>
    <mergeCell ref="O80:S80"/>
    <mergeCell ref="O81:S81"/>
    <mergeCell ref="C79:D79"/>
    <mergeCell ref="E79:H79"/>
    <mergeCell ref="I79:K79"/>
    <mergeCell ref="L79:N79"/>
    <mergeCell ref="C80:D80"/>
    <mergeCell ref="E80:H80"/>
    <mergeCell ref="I80:K80"/>
    <mergeCell ref="L80:N80"/>
    <mergeCell ref="C81:D81"/>
    <mergeCell ref="E81:H81"/>
    <mergeCell ref="I81:K81"/>
    <mergeCell ref="C62:S62"/>
    <mergeCell ref="C63:S63"/>
    <mergeCell ref="J58:K58"/>
    <mergeCell ref="K74:L74"/>
    <mergeCell ref="O79:S79"/>
    <mergeCell ref="D56:F56"/>
    <mergeCell ref="K56:M56"/>
    <mergeCell ref="G56:J56"/>
    <mergeCell ref="B56:C56"/>
    <mergeCell ref="N56:P56"/>
    <mergeCell ref="M31:O31"/>
    <mergeCell ref="Q53:S53"/>
    <mergeCell ref="Q54:S54"/>
    <mergeCell ref="Q55:S55"/>
    <mergeCell ref="Q56:S56"/>
    <mergeCell ref="D53:F54"/>
    <mergeCell ref="G53:J54"/>
    <mergeCell ref="K53:M54"/>
    <mergeCell ref="B53:C54"/>
    <mergeCell ref="M32:O32"/>
    <mergeCell ref="H40:I40"/>
    <mergeCell ref="J40:K40"/>
    <mergeCell ref="F43:G43"/>
    <mergeCell ref="I47:L47"/>
    <mergeCell ref="M47:P47"/>
    <mergeCell ref="D43:E43"/>
    <mergeCell ref="B43:C43"/>
    <mergeCell ref="C32:I32"/>
    <mergeCell ref="B33:S33"/>
    <mergeCell ref="H43:I43"/>
    <mergeCell ref="E47:H47"/>
    <mergeCell ref="E48:F48"/>
    <mergeCell ref="C50:D50"/>
    <mergeCell ref="J43:K43"/>
    <mergeCell ref="L43:M43"/>
    <mergeCell ref="N43:O43"/>
    <mergeCell ref="B40:C41"/>
    <mergeCell ref="D40:E40"/>
    <mergeCell ref="F40:G40"/>
    <mergeCell ref="D55:F55"/>
    <mergeCell ref="K55:M55"/>
    <mergeCell ref="G55:J55"/>
    <mergeCell ref="B55:C55"/>
    <mergeCell ref="N53:P54"/>
    <mergeCell ref="N55:P55"/>
    <mergeCell ref="M48:N48"/>
    <mergeCell ref="O48:P48"/>
    <mergeCell ref="I48:J48"/>
    <mergeCell ref="B47:B48"/>
    <mergeCell ref="B9:C9"/>
    <mergeCell ref="C23:S23"/>
    <mergeCell ref="P24:S25"/>
    <mergeCell ref="P26:S26"/>
    <mergeCell ref="P27:S27"/>
    <mergeCell ref="C28:I28"/>
    <mergeCell ref="C29:I29"/>
    <mergeCell ref="C30:I30"/>
    <mergeCell ref="M29:O29"/>
    <mergeCell ref="M27:O27"/>
    <mergeCell ref="M30:O30"/>
    <mergeCell ref="J27:L27"/>
    <mergeCell ref="J28:L28"/>
    <mergeCell ref="J29:L29"/>
    <mergeCell ref="J30:L30"/>
    <mergeCell ref="J25:L25"/>
    <mergeCell ref="B24:B25"/>
    <mergeCell ref="P28:S28"/>
    <mergeCell ref="J24:O24"/>
    <mergeCell ref="M25:O25"/>
    <mergeCell ref="M26:O26"/>
    <mergeCell ref="C24:I25"/>
    <mergeCell ref="M28:O28"/>
    <mergeCell ref="C26:I26"/>
    <mergeCell ref="C27:I27"/>
    <mergeCell ref="J26:L26"/>
    <mergeCell ref="P29:S29"/>
    <mergeCell ref="P30:S30"/>
    <mergeCell ref="E50:H50"/>
    <mergeCell ref="I50:L50"/>
    <mergeCell ref="M50:P50"/>
    <mergeCell ref="E49:F49"/>
    <mergeCell ref="G49:H49"/>
    <mergeCell ref="I49:J49"/>
    <mergeCell ref="K49:L49"/>
    <mergeCell ref="M49:N49"/>
    <mergeCell ref="O49:P49"/>
    <mergeCell ref="P43:Q43"/>
    <mergeCell ref="C47:D47"/>
    <mergeCell ref="L40:M40"/>
    <mergeCell ref="N40:O40"/>
    <mergeCell ref="P40:Q40"/>
    <mergeCell ref="B42:C42"/>
    <mergeCell ref="C31:I31"/>
    <mergeCell ref="J31:L31"/>
    <mergeCell ref="J32:L32"/>
    <mergeCell ref="P31:S31"/>
    <mergeCell ref="P32:S32"/>
  </mergeCells>
  <pageMargins left="0.51181102362204722" right="0.31496062992125984" top="0.39370078740157483" bottom="0.39370078740157483" header="0.31496062992125984" footer="0.31496062992125984"/>
  <pageSetup scale="81" orientation="portrait" r:id="rId1"/>
  <drawing r:id="rId2"/>
</worksheet>
</file>

<file path=xl/worksheets/sheet2.xml><?xml version="1.0" encoding="utf-8"?>
<worksheet xmlns="http://schemas.openxmlformats.org/spreadsheetml/2006/main" xmlns:r="http://schemas.openxmlformats.org/officeDocument/2006/relationships">
  <dimension ref="B1:N216"/>
  <sheetViews>
    <sheetView view="pageBreakPreview" topLeftCell="A19" zoomScaleSheetLayoutView="100" workbookViewId="0">
      <selection activeCell="P43" sqref="P43"/>
    </sheetView>
  </sheetViews>
  <sheetFormatPr defaultRowHeight="15"/>
  <cols>
    <col min="1" max="1" width="3.7109375" style="39" customWidth="1"/>
    <col min="2" max="2" width="4.85546875" style="39" customWidth="1"/>
    <col min="3" max="3" width="5.42578125" style="39" customWidth="1"/>
    <col min="4" max="4" width="7" style="39" bestFit="1" customWidth="1"/>
    <col min="5" max="5" width="9.85546875" style="39" bestFit="1" customWidth="1"/>
    <col min="6" max="6" width="5.5703125" style="39" customWidth="1"/>
    <col min="7" max="7" width="7.85546875" style="39" customWidth="1"/>
    <col min="8" max="8" width="5.42578125" style="39" customWidth="1"/>
    <col min="9" max="9" width="7.28515625" style="39" customWidth="1"/>
    <col min="10" max="10" width="7.42578125" style="39" customWidth="1"/>
    <col min="11" max="11" width="8.42578125" style="39" customWidth="1"/>
    <col min="12" max="12" width="7.28515625" style="39" customWidth="1"/>
    <col min="13" max="13" width="9.5703125" style="39" customWidth="1"/>
    <col min="14" max="14" width="11.5703125" style="39" customWidth="1"/>
    <col min="15" max="16384" width="9.140625" style="39"/>
  </cols>
  <sheetData>
    <row r="1" spans="2:14" ht="32.25" customHeight="1" thickBot="1">
      <c r="B1" s="37" t="s">
        <v>94</v>
      </c>
      <c r="C1" s="687" t="s">
        <v>838</v>
      </c>
      <c r="D1" s="687"/>
      <c r="E1" s="687"/>
      <c r="F1" s="687"/>
      <c r="G1" s="687"/>
      <c r="H1" s="687"/>
      <c r="I1" s="687"/>
      <c r="J1" s="687"/>
      <c r="K1" s="687"/>
      <c r="L1" s="687"/>
      <c r="M1" s="687"/>
      <c r="N1" s="687"/>
    </row>
    <row r="2" spans="2:14" s="72" customFormat="1" ht="40.5" customHeight="1" thickBot="1">
      <c r="B2" s="522" t="s">
        <v>227</v>
      </c>
      <c r="C2" s="522"/>
      <c r="D2" s="522" t="s">
        <v>97</v>
      </c>
      <c r="E2" s="522"/>
      <c r="F2" s="522"/>
      <c r="G2" s="522"/>
      <c r="H2" s="522"/>
      <c r="I2" s="522"/>
      <c r="J2" s="522" t="s">
        <v>98</v>
      </c>
      <c r="K2" s="522"/>
      <c r="L2" s="522" t="s">
        <v>99</v>
      </c>
      <c r="M2" s="522"/>
      <c r="N2" s="522"/>
    </row>
    <row r="3" spans="2:14" ht="21.75" customHeight="1" thickBot="1">
      <c r="B3" s="683">
        <v>1</v>
      </c>
      <c r="C3" s="683"/>
      <c r="D3" s="564" t="s">
        <v>100</v>
      </c>
      <c r="E3" s="564"/>
      <c r="F3" s="564"/>
      <c r="G3" s="564"/>
      <c r="H3" s="564"/>
      <c r="I3" s="564"/>
      <c r="J3" s="614" t="s">
        <v>101</v>
      </c>
      <c r="K3" s="614"/>
      <c r="L3" s="614" t="s">
        <v>101</v>
      </c>
      <c r="M3" s="614"/>
      <c r="N3" s="614"/>
    </row>
    <row r="4" spans="2:14" ht="21.75" customHeight="1" thickBot="1">
      <c r="B4" s="683">
        <v>2</v>
      </c>
      <c r="C4" s="683"/>
      <c r="D4" s="564" t="s">
        <v>102</v>
      </c>
      <c r="E4" s="564"/>
      <c r="F4" s="564"/>
      <c r="G4" s="564"/>
      <c r="H4" s="564"/>
      <c r="I4" s="564"/>
      <c r="J4" s="683">
        <v>10</v>
      </c>
      <c r="K4" s="683"/>
      <c r="L4" s="684" t="e">
        <f>F82</f>
        <v>#DIV/0!</v>
      </c>
      <c r="M4" s="614"/>
      <c r="N4" s="614"/>
    </row>
    <row r="5" spans="2:14" ht="21.75" customHeight="1" thickBot="1">
      <c r="B5" s="683">
        <v>3</v>
      </c>
      <c r="C5" s="683"/>
      <c r="D5" s="564" t="s">
        <v>103</v>
      </c>
      <c r="E5" s="564"/>
      <c r="F5" s="564"/>
      <c r="G5" s="564"/>
      <c r="H5" s="564"/>
      <c r="I5" s="564"/>
      <c r="J5" s="683">
        <v>5</v>
      </c>
      <c r="K5" s="683"/>
      <c r="L5" s="684">
        <f>K101</f>
        <v>0</v>
      </c>
      <c r="M5" s="614"/>
      <c r="N5" s="614"/>
    </row>
    <row r="6" spans="2:14" ht="53.25" customHeight="1" thickBot="1">
      <c r="B6" s="683">
        <v>4</v>
      </c>
      <c r="C6" s="683"/>
      <c r="D6" s="564" t="s">
        <v>104</v>
      </c>
      <c r="E6" s="564"/>
      <c r="F6" s="564"/>
      <c r="G6" s="564"/>
      <c r="H6" s="564"/>
      <c r="I6" s="564"/>
      <c r="J6" s="683">
        <v>5</v>
      </c>
      <c r="K6" s="683"/>
      <c r="L6" s="684" t="e">
        <f>D108</f>
        <v>#DIV/0!</v>
      </c>
      <c r="M6" s="614"/>
      <c r="N6" s="614"/>
    </row>
    <row r="7" spans="2:14" ht="22.5" customHeight="1" thickBot="1">
      <c r="B7" s="683">
        <v>5</v>
      </c>
      <c r="C7" s="683"/>
      <c r="D7" s="564" t="s">
        <v>105</v>
      </c>
      <c r="E7" s="564"/>
      <c r="F7" s="564"/>
      <c r="G7" s="564"/>
      <c r="H7" s="564"/>
      <c r="I7" s="564"/>
      <c r="J7" s="683">
        <v>10</v>
      </c>
      <c r="K7" s="683"/>
      <c r="L7" s="684">
        <f>L144</f>
        <v>0</v>
      </c>
      <c r="M7" s="614"/>
      <c r="N7" s="614"/>
    </row>
    <row r="8" spans="2:14" ht="22.5" customHeight="1" thickBot="1">
      <c r="B8" s="683">
        <v>6</v>
      </c>
      <c r="C8" s="683"/>
      <c r="D8" s="564" t="s">
        <v>106</v>
      </c>
      <c r="E8" s="564"/>
      <c r="F8" s="564"/>
      <c r="G8" s="564"/>
      <c r="H8" s="564"/>
      <c r="I8" s="564"/>
      <c r="J8" s="683">
        <v>30</v>
      </c>
      <c r="K8" s="683"/>
      <c r="L8" s="684" t="e">
        <f>M172</f>
        <v>#DIV/0!</v>
      </c>
      <c r="M8" s="614"/>
      <c r="N8" s="614"/>
    </row>
    <row r="9" spans="2:14" ht="22.5" customHeight="1" thickBot="1">
      <c r="B9" s="683">
        <v>7</v>
      </c>
      <c r="C9" s="683"/>
      <c r="D9" s="564" t="s">
        <v>107</v>
      </c>
      <c r="E9" s="564"/>
      <c r="F9" s="564"/>
      <c r="G9" s="564"/>
      <c r="H9" s="564"/>
      <c r="I9" s="564"/>
      <c r="J9" s="683">
        <v>30</v>
      </c>
      <c r="K9" s="683"/>
      <c r="L9" s="684" t="e">
        <f>I200</f>
        <v>#DIV/0!</v>
      </c>
      <c r="M9" s="614"/>
      <c r="N9" s="614"/>
    </row>
    <row r="10" spans="2:14" ht="32.25" customHeight="1" thickBot="1">
      <c r="B10" s="683">
        <v>8</v>
      </c>
      <c r="C10" s="683"/>
      <c r="D10" s="564" t="s">
        <v>108</v>
      </c>
      <c r="E10" s="564"/>
      <c r="F10" s="564"/>
      <c r="G10" s="564"/>
      <c r="H10" s="564"/>
      <c r="I10" s="564"/>
      <c r="J10" s="683">
        <v>10</v>
      </c>
      <c r="K10" s="683"/>
      <c r="L10" s="685">
        <f>N213</f>
        <v>0</v>
      </c>
      <c r="M10" s="614"/>
      <c r="N10" s="614"/>
    </row>
    <row r="11" spans="2:14" s="68" customFormat="1" ht="23.25" customHeight="1" thickBot="1">
      <c r="B11" s="457" t="s">
        <v>14</v>
      </c>
      <c r="C11" s="457"/>
      <c r="D11" s="457"/>
      <c r="E11" s="457"/>
      <c r="F11" s="457"/>
      <c r="G11" s="457"/>
      <c r="H11" s="457"/>
      <c r="I11" s="457"/>
      <c r="J11" s="446">
        <v>100</v>
      </c>
      <c r="K11" s="446"/>
      <c r="L11" s="496" t="e">
        <f>SUM(L4:N10)</f>
        <v>#DIV/0!</v>
      </c>
      <c r="M11" s="625"/>
      <c r="N11" s="497"/>
    </row>
    <row r="12" spans="2:14" ht="24.75" customHeight="1">
      <c r="B12" s="686" t="s">
        <v>109</v>
      </c>
      <c r="C12" s="686"/>
      <c r="D12" s="686"/>
      <c r="E12" s="686"/>
      <c r="F12" s="686"/>
      <c r="G12" s="686"/>
      <c r="H12" s="686"/>
      <c r="I12" s="686"/>
      <c r="J12" s="686"/>
      <c r="K12" s="686"/>
      <c r="L12" s="686"/>
      <c r="M12" s="686"/>
      <c r="N12" s="686"/>
    </row>
    <row r="13" spans="2:14" ht="21.75">
      <c r="B13" s="524" t="s">
        <v>110</v>
      </c>
      <c r="C13" s="524"/>
      <c r="D13" s="524"/>
      <c r="E13" s="524"/>
      <c r="F13" s="524"/>
      <c r="G13" s="524"/>
      <c r="H13" s="524"/>
      <c r="I13" s="524"/>
      <c r="J13" s="524"/>
      <c r="K13" s="524"/>
      <c r="L13" s="524"/>
      <c r="M13" s="524"/>
      <c r="N13" s="524"/>
    </row>
    <row r="14" spans="2:14" ht="21.75">
      <c r="B14" s="524" t="s">
        <v>111</v>
      </c>
      <c r="C14" s="524"/>
      <c r="D14" s="524"/>
      <c r="E14" s="524"/>
      <c r="F14" s="524"/>
      <c r="G14" s="524"/>
      <c r="H14" s="524"/>
      <c r="I14" s="524"/>
      <c r="J14" s="524"/>
      <c r="K14" s="524"/>
      <c r="L14" s="524"/>
      <c r="M14" s="524"/>
      <c r="N14" s="524"/>
    </row>
    <row r="15" spans="2:14" ht="22.5" thickBot="1">
      <c r="B15" s="524" t="s">
        <v>112</v>
      </c>
      <c r="C15" s="524"/>
      <c r="D15" s="524"/>
      <c r="E15" s="524"/>
      <c r="F15" s="524"/>
      <c r="G15" s="524"/>
      <c r="H15" s="524"/>
      <c r="I15" s="524"/>
      <c r="J15" s="524"/>
      <c r="K15" s="524"/>
      <c r="L15" s="524"/>
      <c r="M15" s="524"/>
      <c r="N15" s="524"/>
    </row>
    <row r="16" spans="2:14" s="68" customFormat="1" ht="23.25" thickBot="1">
      <c r="B16" s="457" t="s">
        <v>113</v>
      </c>
      <c r="C16" s="457"/>
      <c r="D16" s="457" t="s">
        <v>114</v>
      </c>
      <c r="E16" s="457"/>
      <c r="F16" s="457"/>
      <c r="G16" s="457"/>
      <c r="H16" s="457"/>
      <c r="I16" s="457"/>
      <c r="J16" s="457"/>
      <c r="K16" s="457"/>
      <c r="L16" s="457"/>
      <c r="M16" s="457" t="s">
        <v>18</v>
      </c>
      <c r="N16" s="457"/>
    </row>
    <row r="17" spans="2:14" ht="18.75" customHeight="1" thickBot="1">
      <c r="B17" s="563">
        <v>1</v>
      </c>
      <c r="C17" s="563"/>
      <c r="D17" s="688"/>
      <c r="E17" s="689"/>
      <c r="F17" s="689"/>
      <c r="G17" s="689"/>
      <c r="H17" s="689"/>
      <c r="I17" s="689"/>
      <c r="J17" s="689"/>
      <c r="K17" s="689"/>
      <c r="L17" s="690"/>
      <c r="M17" s="563"/>
      <c r="N17" s="563"/>
    </row>
    <row r="18" spans="2:14" ht="18.75" customHeight="1" thickBot="1">
      <c r="B18" s="563">
        <v>2</v>
      </c>
      <c r="C18" s="563"/>
      <c r="D18" s="688"/>
      <c r="E18" s="689"/>
      <c r="F18" s="689"/>
      <c r="G18" s="689"/>
      <c r="H18" s="689"/>
      <c r="I18" s="689"/>
      <c r="J18" s="689"/>
      <c r="K18" s="689"/>
      <c r="L18" s="690"/>
      <c r="M18" s="563"/>
      <c r="N18" s="563"/>
    </row>
    <row r="19" spans="2:14" ht="18.75" customHeight="1" thickBot="1">
      <c r="B19" s="563">
        <v>3</v>
      </c>
      <c r="C19" s="563"/>
      <c r="D19" s="688"/>
      <c r="E19" s="689"/>
      <c r="F19" s="689"/>
      <c r="G19" s="689"/>
      <c r="H19" s="689"/>
      <c r="I19" s="689"/>
      <c r="J19" s="689"/>
      <c r="K19" s="689"/>
      <c r="L19" s="690"/>
      <c r="M19" s="563"/>
      <c r="N19" s="563"/>
    </row>
    <row r="20" spans="2:14" ht="18.75" customHeight="1" thickBot="1">
      <c r="B20" s="563">
        <v>4</v>
      </c>
      <c r="C20" s="563"/>
      <c r="D20" s="688"/>
      <c r="E20" s="689"/>
      <c r="F20" s="689"/>
      <c r="G20" s="689"/>
      <c r="H20" s="689"/>
      <c r="I20" s="689"/>
      <c r="J20" s="689"/>
      <c r="K20" s="689"/>
      <c r="L20" s="690"/>
      <c r="M20" s="563"/>
      <c r="N20" s="563"/>
    </row>
    <row r="21" spans="2:14" ht="18.75" customHeight="1" thickBot="1">
      <c r="B21" s="563">
        <v>5</v>
      </c>
      <c r="C21" s="563"/>
      <c r="D21" s="688"/>
      <c r="E21" s="689"/>
      <c r="F21" s="689"/>
      <c r="G21" s="689"/>
      <c r="H21" s="689"/>
      <c r="I21" s="689"/>
      <c r="J21" s="689"/>
      <c r="K21" s="689"/>
      <c r="L21" s="690"/>
      <c r="M21" s="563"/>
      <c r="N21" s="563"/>
    </row>
    <row r="22" spans="2:14" ht="18.75" customHeight="1" thickBot="1">
      <c r="B22" s="563">
        <v>6</v>
      </c>
      <c r="C22" s="563"/>
      <c r="D22" s="688"/>
      <c r="E22" s="689"/>
      <c r="F22" s="689"/>
      <c r="G22" s="689"/>
      <c r="H22" s="689"/>
      <c r="I22" s="689"/>
      <c r="J22" s="689"/>
      <c r="K22" s="689"/>
      <c r="L22" s="690"/>
      <c r="M22" s="563"/>
      <c r="N22" s="563"/>
    </row>
    <row r="23" spans="2:14" ht="18.75" customHeight="1" thickBot="1">
      <c r="B23" s="563">
        <v>7</v>
      </c>
      <c r="C23" s="563"/>
      <c r="D23" s="688"/>
      <c r="E23" s="689"/>
      <c r="F23" s="689"/>
      <c r="G23" s="689"/>
      <c r="H23" s="689"/>
      <c r="I23" s="689"/>
      <c r="J23" s="689"/>
      <c r="K23" s="689"/>
      <c r="L23" s="690"/>
      <c r="M23" s="563"/>
      <c r="N23" s="563"/>
    </row>
    <row r="24" spans="2:14" ht="18.75" customHeight="1" thickBot="1">
      <c r="B24" s="563">
        <v>8</v>
      </c>
      <c r="C24" s="563"/>
      <c r="D24" s="688"/>
      <c r="E24" s="689"/>
      <c r="F24" s="689"/>
      <c r="G24" s="689"/>
      <c r="H24" s="689"/>
      <c r="I24" s="689"/>
      <c r="J24" s="689"/>
      <c r="K24" s="689"/>
      <c r="L24" s="690"/>
      <c r="M24" s="563"/>
      <c r="N24" s="563"/>
    </row>
    <row r="25" spans="2:14" ht="18.75" customHeight="1" thickBot="1">
      <c r="B25" s="563">
        <v>9</v>
      </c>
      <c r="C25" s="563"/>
      <c r="D25" s="688"/>
      <c r="E25" s="689"/>
      <c r="F25" s="689"/>
      <c r="G25" s="689"/>
      <c r="H25" s="689"/>
      <c r="I25" s="689"/>
      <c r="J25" s="689"/>
      <c r="K25" s="689"/>
      <c r="L25" s="690"/>
      <c r="M25" s="563"/>
      <c r="N25" s="563"/>
    </row>
    <row r="26" spans="2:14" ht="18.75" customHeight="1" thickBot="1">
      <c r="B26" s="563">
        <v>10</v>
      </c>
      <c r="C26" s="563"/>
      <c r="D26" s="688"/>
      <c r="E26" s="689"/>
      <c r="F26" s="689"/>
      <c r="G26" s="689"/>
      <c r="H26" s="689"/>
      <c r="I26" s="689"/>
      <c r="J26" s="689"/>
      <c r="K26" s="689"/>
      <c r="L26" s="690"/>
      <c r="M26" s="563"/>
      <c r="N26" s="563"/>
    </row>
    <row r="27" spans="2:14" ht="15" customHeight="1">
      <c r="B27" s="691" t="s">
        <v>115</v>
      </c>
      <c r="C27" s="692"/>
      <c r="D27" s="692"/>
      <c r="E27" s="692"/>
      <c r="F27" s="692"/>
      <c r="G27" s="692"/>
      <c r="H27" s="692"/>
      <c r="I27" s="692"/>
      <c r="J27" s="692"/>
      <c r="K27" s="692"/>
      <c r="L27" s="692"/>
      <c r="M27" s="692"/>
      <c r="N27" s="693"/>
    </row>
    <row r="28" spans="2:14" s="70" customFormat="1" ht="17.25">
      <c r="B28" s="694" t="s">
        <v>116</v>
      </c>
      <c r="C28" s="695"/>
      <c r="D28" s="695"/>
      <c r="E28" s="695"/>
      <c r="F28" s="695"/>
      <c r="G28" s="695"/>
      <c r="H28" s="695"/>
      <c r="I28" s="695"/>
      <c r="J28" s="695"/>
      <c r="K28" s="695"/>
      <c r="L28" s="695"/>
      <c r="M28" s="695"/>
      <c r="N28" s="696"/>
    </row>
    <row r="29" spans="2:14" s="70" customFormat="1" ht="20.25" customHeight="1">
      <c r="B29" s="694" t="s">
        <v>117</v>
      </c>
      <c r="C29" s="695"/>
      <c r="D29" s="695"/>
      <c r="E29" s="695"/>
      <c r="F29" s="695"/>
      <c r="G29" s="695"/>
      <c r="H29" s="695"/>
      <c r="I29" s="695"/>
      <c r="J29" s="695"/>
      <c r="K29" s="695"/>
      <c r="L29" s="695"/>
      <c r="M29" s="695"/>
      <c r="N29" s="696"/>
    </row>
    <row r="30" spans="2:14" s="70" customFormat="1" ht="31.5" customHeight="1" thickBot="1">
      <c r="B30" s="697" t="s">
        <v>118</v>
      </c>
      <c r="C30" s="698"/>
      <c r="D30" s="698"/>
      <c r="E30" s="698"/>
      <c r="F30" s="698"/>
      <c r="G30" s="698"/>
      <c r="H30" s="698"/>
      <c r="I30" s="698"/>
      <c r="J30" s="698"/>
      <c r="K30" s="698"/>
      <c r="L30" s="698"/>
      <c r="M30" s="698"/>
      <c r="N30" s="699"/>
    </row>
    <row r="31" spans="2:14" s="70" customFormat="1" ht="25.5" customHeight="1" thickBot="1">
      <c r="B31" s="706">
        <v>2.1</v>
      </c>
      <c r="C31" s="707"/>
      <c r="D31" s="69"/>
      <c r="E31" s="69"/>
      <c r="F31" s="69"/>
      <c r="G31" s="69"/>
      <c r="H31" s="69"/>
      <c r="I31" s="69"/>
      <c r="J31" s="69"/>
      <c r="K31" s="69"/>
      <c r="L31" s="69"/>
      <c r="M31" s="69"/>
      <c r="N31" s="69"/>
    </row>
    <row r="32" spans="2:14" ht="31.5" customHeight="1" thickBot="1">
      <c r="B32" s="708" t="s">
        <v>119</v>
      </c>
      <c r="C32" s="708"/>
      <c r="D32" s="708"/>
      <c r="E32" s="708"/>
      <c r="F32" s="709"/>
      <c r="G32" s="704">
        <f>GENERAL!Q56</f>
        <v>0</v>
      </c>
      <c r="H32" s="705"/>
      <c r="I32" s="594" t="s">
        <v>840</v>
      </c>
      <c r="J32" s="594"/>
      <c r="K32" s="594"/>
      <c r="L32" s="594"/>
      <c r="M32" s="594"/>
      <c r="N32" s="595"/>
    </row>
    <row r="33" spans="2:14" ht="28.5" customHeight="1" thickBot="1">
      <c r="B33" s="708"/>
      <c r="C33" s="708"/>
      <c r="D33" s="708"/>
      <c r="E33" s="708"/>
      <c r="F33" s="709"/>
      <c r="G33" s="702">
        <f>G32*0.5*60*8</f>
        <v>0</v>
      </c>
      <c r="H33" s="703"/>
      <c r="I33" s="703"/>
      <c r="J33" s="700" t="s">
        <v>839</v>
      </c>
      <c r="K33" s="700"/>
      <c r="L33" s="700"/>
      <c r="M33" s="700"/>
      <c r="N33" s="701"/>
    </row>
    <row r="34" spans="2:14" ht="31.5" customHeight="1">
      <c r="B34" s="710" t="s">
        <v>120</v>
      </c>
      <c r="C34" s="710"/>
      <c r="D34" s="711" t="s">
        <v>121</v>
      </c>
      <c r="E34" s="711"/>
      <c r="F34" s="711"/>
      <c r="G34" s="711"/>
      <c r="H34" s="711"/>
      <c r="I34" s="711"/>
      <c r="J34" s="711"/>
      <c r="K34" s="711"/>
      <c r="L34" s="711"/>
      <c r="M34" s="711"/>
      <c r="N34" s="711"/>
    </row>
    <row r="35" spans="2:14" ht="24.75" customHeight="1" thickBot="1">
      <c r="C35" s="712" t="s">
        <v>841</v>
      </c>
      <c r="D35" s="712"/>
      <c r="E35" s="712"/>
      <c r="F35" s="712"/>
      <c r="G35" s="712"/>
      <c r="H35" s="712"/>
      <c r="I35" s="712"/>
      <c r="J35" s="712"/>
      <c r="K35" s="712"/>
      <c r="L35" s="712"/>
      <c r="M35" s="712"/>
      <c r="N35" s="712"/>
    </row>
    <row r="36" spans="2:14" ht="37.5" customHeight="1" thickBot="1">
      <c r="C36" s="522" t="s">
        <v>5</v>
      </c>
      <c r="D36" s="522"/>
      <c r="E36" s="522" t="s">
        <v>122</v>
      </c>
      <c r="F36" s="522"/>
      <c r="G36" s="522"/>
      <c r="H36" s="522" t="s">
        <v>842</v>
      </c>
      <c r="I36" s="522"/>
      <c r="J36" s="522" t="s">
        <v>123</v>
      </c>
      <c r="K36" s="522"/>
      <c r="L36" s="522" t="s">
        <v>843</v>
      </c>
      <c r="M36" s="522"/>
      <c r="N36" s="522"/>
    </row>
    <row r="37" spans="2:14" ht="21" customHeight="1" thickBot="1">
      <c r="C37" s="500">
        <v>1</v>
      </c>
      <c r="D37" s="500"/>
      <c r="E37" s="644"/>
      <c r="F37" s="645"/>
      <c r="G37" s="646"/>
      <c r="H37" s="622"/>
      <c r="I37" s="624"/>
      <c r="J37" s="622"/>
      <c r="K37" s="624"/>
      <c r="L37" s="622">
        <f>H37*J37</f>
        <v>0</v>
      </c>
      <c r="M37" s="623"/>
      <c r="N37" s="624"/>
    </row>
    <row r="38" spans="2:14" ht="21" customHeight="1" thickBot="1">
      <c r="C38" s="500">
        <v>2</v>
      </c>
      <c r="D38" s="500"/>
      <c r="E38" s="643"/>
      <c r="F38" s="643"/>
      <c r="G38" s="643"/>
      <c r="H38" s="622"/>
      <c r="I38" s="624"/>
      <c r="J38" s="622"/>
      <c r="K38" s="624"/>
      <c r="L38" s="622">
        <f t="shared" ref="L38:L43" si="0">H38*J38</f>
        <v>0</v>
      </c>
      <c r="M38" s="623"/>
      <c r="N38" s="624"/>
    </row>
    <row r="39" spans="2:14" ht="21" customHeight="1" thickBot="1">
      <c r="C39" s="500">
        <v>3</v>
      </c>
      <c r="D39" s="500"/>
      <c r="E39" s="643"/>
      <c r="F39" s="643"/>
      <c r="G39" s="643"/>
      <c r="H39" s="643"/>
      <c r="I39" s="643"/>
      <c r="J39" s="643"/>
      <c r="K39" s="643"/>
      <c r="L39" s="622">
        <f t="shared" si="0"/>
        <v>0</v>
      </c>
      <c r="M39" s="623"/>
      <c r="N39" s="624"/>
    </row>
    <row r="40" spans="2:14" ht="21" customHeight="1" thickBot="1">
      <c r="C40" s="500">
        <v>4</v>
      </c>
      <c r="D40" s="500"/>
      <c r="E40" s="643"/>
      <c r="F40" s="643"/>
      <c r="G40" s="643"/>
      <c r="H40" s="643"/>
      <c r="I40" s="643"/>
      <c r="J40" s="643"/>
      <c r="K40" s="643"/>
      <c r="L40" s="622">
        <f t="shared" si="0"/>
        <v>0</v>
      </c>
      <c r="M40" s="623"/>
      <c r="N40" s="624"/>
    </row>
    <row r="41" spans="2:14" ht="21" customHeight="1" thickBot="1">
      <c r="C41" s="500">
        <v>5</v>
      </c>
      <c r="D41" s="500"/>
      <c r="E41" s="643"/>
      <c r="F41" s="643"/>
      <c r="G41" s="643"/>
      <c r="H41" s="643"/>
      <c r="I41" s="643"/>
      <c r="J41" s="643"/>
      <c r="K41" s="643"/>
      <c r="L41" s="622">
        <f t="shared" si="0"/>
        <v>0</v>
      </c>
      <c r="M41" s="623"/>
      <c r="N41" s="624"/>
    </row>
    <row r="42" spans="2:14" ht="21" customHeight="1" thickBot="1">
      <c r="C42" s="500">
        <v>6</v>
      </c>
      <c r="D42" s="500"/>
      <c r="E42" s="643"/>
      <c r="F42" s="643"/>
      <c r="G42" s="643"/>
      <c r="H42" s="643"/>
      <c r="I42" s="643"/>
      <c r="J42" s="643"/>
      <c r="K42" s="643"/>
      <c r="L42" s="622">
        <f t="shared" si="0"/>
        <v>0</v>
      </c>
      <c r="M42" s="623"/>
      <c r="N42" s="624"/>
    </row>
    <row r="43" spans="2:14" ht="21" customHeight="1" thickBot="1">
      <c r="C43" s="500">
        <v>7</v>
      </c>
      <c r="D43" s="500"/>
      <c r="E43" s="643"/>
      <c r="F43" s="643"/>
      <c r="G43" s="643"/>
      <c r="H43" s="643"/>
      <c r="I43" s="643"/>
      <c r="J43" s="643"/>
      <c r="K43" s="643"/>
      <c r="L43" s="622">
        <f t="shared" si="0"/>
        <v>0</v>
      </c>
      <c r="M43" s="623"/>
      <c r="N43" s="624"/>
    </row>
    <row r="44" spans="2:14" ht="26.25" customHeight="1" thickBot="1">
      <c r="C44" s="522" t="s">
        <v>124</v>
      </c>
      <c r="D44" s="522"/>
      <c r="E44" s="522"/>
      <c r="F44" s="522"/>
      <c r="G44" s="522"/>
      <c r="H44" s="522"/>
      <c r="I44" s="522"/>
      <c r="J44" s="522"/>
      <c r="K44" s="522"/>
      <c r="L44" s="496">
        <f>SUM(L37:N43)</f>
        <v>0</v>
      </c>
      <c r="M44" s="625"/>
      <c r="N44" s="497"/>
    </row>
    <row r="45" spans="2:14">
      <c r="B45" s="42"/>
    </row>
    <row r="46" spans="2:14" ht="24.75" customHeight="1" thickBot="1">
      <c r="C46" s="630" t="s">
        <v>844</v>
      </c>
      <c r="D46" s="630"/>
      <c r="E46" s="630"/>
      <c r="F46" s="630"/>
      <c r="G46" s="630"/>
      <c r="H46" s="630"/>
      <c r="I46" s="630"/>
      <c r="J46" s="630"/>
      <c r="K46" s="630"/>
      <c r="L46" s="630"/>
      <c r="M46" s="630"/>
      <c r="N46" s="630"/>
    </row>
    <row r="47" spans="2:14" ht="22.5" customHeight="1">
      <c r="B47" s="631" t="s">
        <v>5</v>
      </c>
      <c r="C47" s="632"/>
      <c r="D47" s="631" t="s">
        <v>125</v>
      </c>
      <c r="E47" s="635"/>
      <c r="F47" s="632"/>
      <c r="G47" s="631" t="s">
        <v>126</v>
      </c>
      <c r="H47" s="635"/>
      <c r="I47" s="631" t="s">
        <v>845</v>
      </c>
      <c r="J47" s="632"/>
      <c r="K47" s="528" t="s">
        <v>127</v>
      </c>
      <c r="L47" s="528"/>
      <c r="M47" s="528"/>
      <c r="N47" s="529"/>
    </row>
    <row r="48" spans="2:14" ht="31.5" customHeight="1">
      <c r="B48" s="633"/>
      <c r="C48" s="634"/>
      <c r="D48" s="633"/>
      <c r="E48" s="636"/>
      <c r="F48" s="634"/>
      <c r="G48" s="633"/>
      <c r="H48" s="636"/>
      <c r="I48" s="633"/>
      <c r="J48" s="634"/>
      <c r="K48" s="639" t="s">
        <v>128</v>
      </c>
      <c r="L48" s="639"/>
      <c r="M48" s="639"/>
      <c r="N48" s="640"/>
    </row>
    <row r="49" spans="2:14" ht="19.5" customHeight="1" thickBot="1">
      <c r="B49" s="633"/>
      <c r="C49" s="634"/>
      <c r="D49" s="633"/>
      <c r="E49" s="636"/>
      <c r="F49" s="634"/>
      <c r="G49" s="633"/>
      <c r="H49" s="636"/>
      <c r="I49" s="637"/>
      <c r="J49" s="638"/>
      <c r="K49" s="641" t="s">
        <v>129</v>
      </c>
      <c r="L49" s="641"/>
      <c r="M49" s="641"/>
      <c r="N49" s="642"/>
    </row>
    <row r="50" spans="2:14" ht="21.75" thickBot="1">
      <c r="B50" s="500">
        <v>1</v>
      </c>
      <c r="C50" s="500"/>
      <c r="D50" s="620"/>
      <c r="E50" s="620"/>
      <c r="F50" s="620"/>
      <c r="G50" s="500"/>
      <c r="H50" s="500"/>
      <c r="I50" s="621"/>
      <c r="J50" s="621"/>
      <c r="K50" s="622">
        <f>G50*22*I50*I50/28</f>
        <v>0</v>
      </c>
      <c r="L50" s="623"/>
      <c r="M50" s="623"/>
      <c r="N50" s="624"/>
    </row>
    <row r="51" spans="2:14" ht="21.75" thickBot="1">
      <c r="B51" s="500">
        <v>2</v>
      </c>
      <c r="C51" s="500"/>
      <c r="D51" s="620"/>
      <c r="E51" s="620"/>
      <c r="F51" s="620"/>
      <c r="G51" s="500"/>
      <c r="H51" s="500"/>
      <c r="I51" s="621"/>
      <c r="J51" s="621"/>
      <c r="K51" s="622">
        <f t="shared" ref="K51:K55" si="1">G51*22*I51*I51/28</f>
        <v>0</v>
      </c>
      <c r="L51" s="623"/>
      <c r="M51" s="623"/>
      <c r="N51" s="624"/>
    </row>
    <row r="52" spans="2:14" ht="21.75" thickBot="1">
      <c r="B52" s="500">
        <v>3</v>
      </c>
      <c r="C52" s="500"/>
      <c r="D52" s="620"/>
      <c r="E52" s="620"/>
      <c r="F52" s="620"/>
      <c r="G52" s="500"/>
      <c r="H52" s="500"/>
      <c r="I52" s="621"/>
      <c r="J52" s="621"/>
      <c r="K52" s="622">
        <f t="shared" si="1"/>
        <v>0</v>
      </c>
      <c r="L52" s="623"/>
      <c r="M52" s="623"/>
      <c r="N52" s="624"/>
    </row>
    <row r="53" spans="2:14" ht="21.75" thickBot="1">
      <c r="B53" s="500">
        <v>4</v>
      </c>
      <c r="C53" s="500"/>
      <c r="D53" s="620"/>
      <c r="E53" s="620"/>
      <c r="F53" s="620"/>
      <c r="G53" s="500"/>
      <c r="H53" s="500"/>
      <c r="I53" s="621"/>
      <c r="J53" s="621"/>
      <c r="K53" s="622">
        <f t="shared" si="1"/>
        <v>0</v>
      </c>
      <c r="L53" s="623"/>
      <c r="M53" s="623"/>
      <c r="N53" s="624"/>
    </row>
    <row r="54" spans="2:14" ht="21.75" thickBot="1">
      <c r="B54" s="500">
        <v>5</v>
      </c>
      <c r="C54" s="500"/>
      <c r="D54" s="620"/>
      <c r="E54" s="620"/>
      <c r="F54" s="620"/>
      <c r="G54" s="500"/>
      <c r="H54" s="500"/>
      <c r="I54" s="621"/>
      <c r="J54" s="621"/>
      <c r="K54" s="622">
        <f t="shared" si="1"/>
        <v>0</v>
      </c>
      <c r="L54" s="623"/>
      <c r="M54" s="623"/>
      <c r="N54" s="624"/>
    </row>
    <row r="55" spans="2:14" ht="21.75" thickBot="1">
      <c r="B55" s="500">
        <v>6</v>
      </c>
      <c r="C55" s="500"/>
      <c r="D55" s="620"/>
      <c r="E55" s="620"/>
      <c r="F55" s="620"/>
      <c r="G55" s="500"/>
      <c r="H55" s="500"/>
      <c r="I55" s="621"/>
      <c r="J55" s="621"/>
      <c r="K55" s="622">
        <f t="shared" si="1"/>
        <v>0</v>
      </c>
      <c r="L55" s="623"/>
      <c r="M55" s="623"/>
      <c r="N55" s="624"/>
    </row>
    <row r="56" spans="2:14" ht="21.75" thickBot="1">
      <c r="B56" s="500">
        <v>7</v>
      </c>
      <c r="C56" s="500"/>
      <c r="D56" s="620"/>
      <c r="E56" s="620"/>
      <c r="F56" s="620"/>
      <c r="G56" s="614"/>
      <c r="H56" s="614"/>
      <c r="I56" s="621"/>
      <c r="J56" s="621"/>
      <c r="K56" s="622"/>
      <c r="L56" s="623"/>
      <c r="M56" s="623"/>
      <c r="N56" s="624"/>
    </row>
    <row r="57" spans="2:14" ht="19.5" customHeight="1" thickBot="1">
      <c r="B57" s="612" t="s">
        <v>124</v>
      </c>
      <c r="C57" s="612"/>
      <c r="D57" s="612"/>
      <c r="E57" s="612"/>
      <c r="F57" s="612"/>
      <c r="G57" s="612"/>
      <c r="H57" s="612"/>
      <c r="I57" s="612"/>
      <c r="J57" s="612"/>
      <c r="K57" s="626">
        <f>SUM(K50:N56)</f>
        <v>0</v>
      </c>
      <c r="L57" s="627"/>
      <c r="M57" s="627"/>
      <c r="N57" s="628"/>
    </row>
    <row r="58" spans="2:14">
      <c r="B58" s="45"/>
    </row>
    <row r="59" spans="2:14" ht="39" customHeight="1">
      <c r="B59" s="629" t="s">
        <v>130</v>
      </c>
      <c r="C59" s="629"/>
      <c r="D59" s="629"/>
      <c r="E59" s="629"/>
      <c r="F59" s="629"/>
      <c r="G59" s="629"/>
      <c r="H59" s="629"/>
      <c r="I59" s="629"/>
      <c r="J59" s="629"/>
      <c r="K59" s="629"/>
      <c r="L59" s="629"/>
      <c r="M59" s="629"/>
      <c r="N59" s="629"/>
    </row>
    <row r="60" spans="2:14">
      <c r="B60" s="45"/>
    </row>
    <row r="61" spans="2:14" ht="39.75" customHeight="1" thickBot="1">
      <c r="C61" s="630" t="s">
        <v>846</v>
      </c>
      <c r="D61" s="630"/>
      <c r="E61" s="630"/>
      <c r="F61" s="630"/>
      <c r="G61" s="630"/>
      <c r="H61" s="630"/>
      <c r="I61" s="630"/>
      <c r="J61" s="630"/>
      <c r="K61" s="630"/>
      <c r="L61" s="630"/>
      <c r="M61" s="630"/>
      <c r="N61" s="630"/>
    </row>
    <row r="62" spans="2:14" ht="20.25" customHeight="1">
      <c r="B62" s="631" t="s">
        <v>5</v>
      </c>
      <c r="C62" s="632"/>
      <c r="D62" s="631" t="s">
        <v>125</v>
      </c>
      <c r="E62" s="635"/>
      <c r="F62" s="632"/>
      <c r="G62" s="631" t="s">
        <v>126</v>
      </c>
      <c r="H62" s="635"/>
      <c r="I62" s="631" t="s">
        <v>845</v>
      </c>
      <c r="J62" s="632"/>
      <c r="K62" s="528" t="s">
        <v>127</v>
      </c>
      <c r="L62" s="528"/>
      <c r="M62" s="528"/>
      <c r="N62" s="529"/>
    </row>
    <row r="63" spans="2:14" ht="31.5" customHeight="1">
      <c r="B63" s="633"/>
      <c r="C63" s="634"/>
      <c r="D63" s="633"/>
      <c r="E63" s="636"/>
      <c r="F63" s="634"/>
      <c r="G63" s="633"/>
      <c r="H63" s="636"/>
      <c r="I63" s="633"/>
      <c r="J63" s="634"/>
      <c r="K63" s="639" t="s">
        <v>847</v>
      </c>
      <c r="L63" s="639"/>
      <c r="M63" s="639"/>
      <c r="N63" s="640"/>
    </row>
    <row r="64" spans="2:14" ht="19.5" customHeight="1" thickBot="1">
      <c r="B64" s="633"/>
      <c r="C64" s="634"/>
      <c r="D64" s="633"/>
      <c r="E64" s="636"/>
      <c r="F64" s="634"/>
      <c r="G64" s="633"/>
      <c r="H64" s="636"/>
      <c r="I64" s="637"/>
      <c r="J64" s="638"/>
      <c r="K64" s="641" t="s">
        <v>129</v>
      </c>
      <c r="L64" s="641"/>
      <c r="M64" s="641"/>
      <c r="N64" s="642"/>
    </row>
    <row r="65" spans="2:14" ht="21.75" thickBot="1">
      <c r="B65" s="500">
        <v>1</v>
      </c>
      <c r="C65" s="500"/>
      <c r="D65" s="620"/>
      <c r="E65" s="620"/>
      <c r="F65" s="620"/>
      <c r="G65" s="500"/>
      <c r="H65" s="500"/>
      <c r="I65" s="621"/>
      <c r="J65" s="621"/>
      <c r="K65" s="622">
        <f>0.2*G65*22*I65*I65/28</f>
        <v>0</v>
      </c>
      <c r="L65" s="623"/>
      <c r="M65" s="623"/>
      <c r="N65" s="624"/>
    </row>
    <row r="66" spans="2:14" ht="21.75" thickBot="1">
      <c r="B66" s="500">
        <v>2</v>
      </c>
      <c r="C66" s="500"/>
      <c r="D66" s="620"/>
      <c r="E66" s="620"/>
      <c r="F66" s="620"/>
      <c r="G66" s="500"/>
      <c r="H66" s="500"/>
      <c r="I66" s="621"/>
      <c r="J66" s="621"/>
      <c r="K66" s="622">
        <f t="shared" ref="K66:K71" si="2">0.2*G66*22*I66*I66/28</f>
        <v>0</v>
      </c>
      <c r="L66" s="623"/>
      <c r="M66" s="623"/>
      <c r="N66" s="624"/>
    </row>
    <row r="67" spans="2:14" ht="21.75" thickBot="1">
      <c r="B67" s="500">
        <v>3</v>
      </c>
      <c r="C67" s="500"/>
      <c r="D67" s="620"/>
      <c r="E67" s="620"/>
      <c r="F67" s="620"/>
      <c r="G67" s="500"/>
      <c r="H67" s="500"/>
      <c r="I67" s="621"/>
      <c r="J67" s="621"/>
      <c r="K67" s="622">
        <f t="shared" si="2"/>
        <v>0</v>
      </c>
      <c r="L67" s="623"/>
      <c r="M67" s="623"/>
      <c r="N67" s="624"/>
    </row>
    <row r="68" spans="2:14" ht="21.75" thickBot="1">
      <c r="B68" s="500">
        <v>4</v>
      </c>
      <c r="C68" s="500"/>
      <c r="D68" s="620"/>
      <c r="E68" s="620"/>
      <c r="F68" s="620"/>
      <c r="G68" s="500"/>
      <c r="H68" s="500"/>
      <c r="I68" s="621"/>
      <c r="J68" s="621"/>
      <c r="K68" s="622">
        <f t="shared" si="2"/>
        <v>0</v>
      </c>
      <c r="L68" s="623"/>
      <c r="M68" s="623"/>
      <c r="N68" s="624"/>
    </row>
    <row r="69" spans="2:14" ht="21.75" thickBot="1">
      <c r="B69" s="500">
        <v>5</v>
      </c>
      <c r="C69" s="500"/>
      <c r="D69" s="620"/>
      <c r="E69" s="620"/>
      <c r="F69" s="620"/>
      <c r="G69" s="500"/>
      <c r="H69" s="500"/>
      <c r="I69" s="621"/>
      <c r="J69" s="621"/>
      <c r="K69" s="622">
        <f t="shared" si="2"/>
        <v>0</v>
      </c>
      <c r="L69" s="623"/>
      <c r="M69" s="623"/>
      <c r="N69" s="624"/>
    </row>
    <row r="70" spans="2:14" ht="21.75" thickBot="1">
      <c r="B70" s="500">
        <v>6</v>
      </c>
      <c r="C70" s="500"/>
      <c r="D70" s="620"/>
      <c r="E70" s="620"/>
      <c r="F70" s="620"/>
      <c r="G70" s="500"/>
      <c r="H70" s="500"/>
      <c r="I70" s="621"/>
      <c r="J70" s="621"/>
      <c r="K70" s="622">
        <f t="shared" si="2"/>
        <v>0</v>
      </c>
      <c r="L70" s="623"/>
      <c r="M70" s="623"/>
      <c r="N70" s="624"/>
    </row>
    <row r="71" spans="2:14" ht="21.75" thickBot="1">
      <c r="B71" s="500">
        <v>7</v>
      </c>
      <c r="C71" s="500"/>
      <c r="D71" s="620"/>
      <c r="E71" s="620"/>
      <c r="F71" s="620"/>
      <c r="G71" s="500"/>
      <c r="H71" s="500"/>
      <c r="I71" s="621"/>
      <c r="J71" s="621"/>
      <c r="K71" s="622">
        <f t="shared" si="2"/>
        <v>0</v>
      </c>
      <c r="L71" s="623"/>
      <c r="M71" s="623"/>
      <c r="N71" s="624"/>
    </row>
    <row r="72" spans="2:14" ht="19.5" customHeight="1" thickBot="1">
      <c r="B72" s="522" t="s">
        <v>124</v>
      </c>
      <c r="C72" s="522"/>
      <c r="D72" s="522"/>
      <c r="E72" s="522"/>
      <c r="F72" s="522"/>
      <c r="G72" s="522"/>
      <c r="H72" s="522"/>
      <c r="I72" s="522"/>
      <c r="J72" s="522"/>
      <c r="K72" s="496">
        <f>SUM(K65:N71)</f>
        <v>0</v>
      </c>
      <c r="L72" s="625"/>
      <c r="M72" s="625"/>
      <c r="N72" s="497"/>
    </row>
    <row r="73" spans="2:14" ht="15.75" thickBot="1">
      <c r="B73" s="45"/>
    </row>
    <row r="74" spans="2:14" s="72" customFormat="1" ht="22.5" customHeight="1" thickBot="1">
      <c r="B74" s="611" t="s">
        <v>1079</v>
      </c>
      <c r="C74" s="611"/>
      <c r="D74" s="611"/>
      <c r="E74" s="611"/>
      <c r="F74" s="611"/>
      <c r="G74" s="611"/>
      <c r="H74" s="611"/>
      <c r="I74" s="611"/>
      <c r="J74" s="611"/>
      <c r="K74" s="611"/>
      <c r="L74" s="616">
        <f>L44+K57+K72</f>
        <v>0</v>
      </c>
      <c r="M74" s="616"/>
      <c r="N74" s="72" t="s">
        <v>745</v>
      </c>
    </row>
    <row r="75" spans="2:14" ht="8.25" customHeight="1">
      <c r="B75" s="45"/>
    </row>
    <row r="76" spans="2:14" s="305" customFormat="1" ht="43.5" customHeight="1">
      <c r="B76" s="524" t="s">
        <v>1087</v>
      </c>
      <c r="C76" s="524"/>
      <c r="D76" s="524"/>
      <c r="E76" s="524"/>
      <c r="F76" s="524"/>
      <c r="G76" s="524"/>
      <c r="H76" s="618">
        <f>GENERAL!Q56</f>
        <v>0</v>
      </c>
      <c r="I76" s="618"/>
      <c r="J76" s="617" t="s">
        <v>1080</v>
      </c>
      <c r="K76" s="617"/>
      <c r="L76" s="617"/>
      <c r="M76" s="617"/>
      <c r="N76" s="617"/>
    </row>
    <row r="77" spans="2:14" ht="27" customHeight="1">
      <c r="B77" s="47"/>
      <c r="G77" s="85" t="s">
        <v>253</v>
      </c>
      <c r="H77" s="615">
        <f>H76*12</f>
        <v>0</v>
      </c>
      <c r="I77" s="615"/>
      <c r="J77" s="615"/>
      <c r="K77" s="96" t="s">
        <v>848</v>
      </c>
      <c r="L77" s="96"/>
      <c r="M77" s="96"/>
      <c r="N77" s="96"/>
    </row>
    <row r="78" spans="2:14" ht="12.75" customHeight="1">
      <c r="G78" s="46" t="s">
        <v>131</v>
      </c>
      <c r="H78" s="43"/>
    </row>
    <row r="79" spans="2:14" ht="18.75" customHeight="1" thickBot="1">
      <c r="B79" s="48">
        <v>2.4</v>
      </c>
    </row>
    <row r="80" spans="2:14" ht="31.5" customHeight="1">
      <c r="B80" s="593" t="s">
        <v>850</v>
      </c>
      <c r="C80" s="594"/>
      <c r="D80" s="595"/>
      <c r="E80" s="602" t="s">
        <v>467</v>
      </c>
      <c r="F80" s="619" t="s">
        <v>1130</v>
      </c>
      <c r="G80" s="619"/>
      <c r="H80" s="619"/>
      <c r="I80" s="619"/>
      <c r="J80" s="619"/>
      <c r="K80" s="619"/>
      <c r="L80" s="444">
        <v>10</v>
      </c>
      <c r="M80" s="443"/>
      <c r="N80" s="91"/>
    </row>
    <row r="81" spans="2:14" ht="31.5" customHeight="1" thickBot="1">
      <c r="B81" s="596"/>
      <c r="C81" s="597"/>
      <c r="D81" s="598"/>
      <c r="E81" s="603"/>
      <c r="F81" s="604" t="s">
        <v>849</v>
      </c>
      <c r="G81" s="604"/>
      <c r="H81" s="604"/>
      <c r="I81" s="604"/>
      <c r="J81" s="604"/>
      <c r="K81" s="604"/>
      <c r="L81" s="604"/>
      <c r="M81" s="604"/>
      <c r="N81" s="61"/>
    </row>
    <row r="82" spans="2:14" ht="31.5" customHeight="1" thickBot="1">
      <c r="B82" s="599"/>
      <c r="C82" s="600"/>
      <c r="D82" s="601"/>
      <c r="E82" s="92"/>
      <c r="F82" s="607" t="e">
        <f>L74*10/H77</f>
        <v>#DIV/0!</v>
      </c>
      <c r="G82" s="608"/>
      <c r="H82" s="609"/>
      <c r="I82" s="605" t="s">
        <v>851</v>
      </c>
      <c r="J82" s="606"/>
      <c r="K82" s="606"/>
      <c r="L82" s="92"/>
      <c r="M82" s="92"/>
      <c r="N82" s="44"/>
    </row>
    <row r="83" spans="2:14" ht="42" customHeight="1">
      <c r="B83" s="610" t="s">
        <v>852</v>
      </c>
      <c r="C83" s="610"/>
      <c r="D83" s="610"/>
      <c r="E83" s="610"/>
      <c r="F83" s="610"/>
      <c r="G83" s="610"/>
      <c r="H83" s="610"/>
      <c r="I83" s="610"/>
      <c r="J83" s="610"/>
      <c r="K83" s="610"/>
      <c r="L83" s="610"/>
      <c r="M83" s="610"/>
      <c r="N83" s="610"/>
    </row>
    <row r="84" spans="2:14" ht="22.5">
      <c r="B84" s="611" t="s">
        <v>854</v>
      </c>
      <c r="C84" s="611"/>
      <c r="D84" s="611"/>
      <c r="E84" s="611"/>
      <c r="F84" s="611"/>
      <c r="G84" s="611"/>
    </row>
    <row r="85" spans="2:14" ht="28.5">
      <c r="B85" s="49" t="s">
        <v>853</v>
      </c>
    </row>
    <row r="86" spans="2:14" ht="28.5">
      <c r="B86" s="49"/>
    </row>
    <row r="87" spans="2:14" ht="28.5">
      <c r="B87" s="49"/>
    </row>
    <row r="88" spans="2:14" ht="28.5">
      <c r="B88" s="49"/>
    </row>
    <row r="89" spans="2:14" ht="26.25">
      <c r="B89" s="538" t="s">
        <v>855</v>
      </c>
      <c r="C89" s="538"/>
      <c r="D89" s="538"/>
      <c r="E89" s="538"/>
      <c r="F89" s="538"/>
      <c r="G89" s="538"/>
      <c r="H89" s="538"/>
      <c r="I89" s="538"/>
      <c r="J89" s="538"/>
      <c r="K89" s="538"/>
      <c r="L89" s="538"/>
      <c r="M89" s="538"/>
      <c r="N89" s="538"/>
    </row>
    <row r="90" spans="2:14" ht="23.25" thickBot="1">
      <c r="B90" s="50">
        <v>3.1</v>
      </c>
    </row>
    <row r="91" spans="2:14" ht="131.25" customHeight="1" thickBot="1">
      <c r="B91" s="612" t="s">
        <v>133</v>
      </c>
      <c r="C91" s="612"/>
      <c r="D91" s="612" t="s">
        <v>134</v>
      </c>
      <c r="E91" s="612"/>
      <c r="F91" s="612"/>
      <c r="G91" s="612"/>
      <c r="H91" s="613" t="s">
        <v>857</v>
      </c>
      <c r="I91" s="613"/>
      <c r="J91" s="612" t="s">
        <v>856</v>
      </c>
      <c r="K91" s="612"/>
      <c r="L91" s="612"/>
      <c r="M91" s="612" t="s">
        <v>135</v>
      </c>
      <c r="N91" s="612"/>
    </row>
    <row r="92" spans="2:14" ht="18.75" customHeight="1" thickBot="1">
      <c r="B92" s="612"/>
      <c r="C92" s="612"/>
      <c r="D92" s="612"/>
      <c r="E92" s="612"/>
      <c r="F92" s="612"/>
      <c r="G92" s="612"/>
      <c r="H92" s="614" t="s">
        <v>39</v>
      </c>
      <c r="I92" s="614"/>
      <c r="J92" s="614" t="s">
        <v>40</v>
      </c>
      <c r="K92" s="614"/>
      <c r="L92" s="614"/>
      <c r="M92" s="612"/>
      <c r="N92" s="612"/>
    </row>
    <row r="93" spans="2:14" ht="26.25" customHeight="1" thickBot="1">
      <c r="B93" s="563">
        <v>1</v>
      </c>
      <c r="C93" s="563"/>
      <c r="D93" s="588" t="s">
        <v>136</v>
      </c>
      <c r="E93" s="588"/>
      <c r="F93" s="588"/>
      <c r="G93" s="588"/>
      <c r="H93" s="591"/>
      <c r="I93" s="592"/>
      <c r="J93" s="588" t="s">
        <v>137</v>
      </c>
      <c r="K93" s="588"/>
      <c r="L93" s="588"/>
      <c r="M93" s="563"/>
      <c r="N93" s="563"/>
    </row>
    <row r="94" spans="2:14" ht="26.25" customHeight="1" thickBot="1">
      <c r="B94" s="563">
        <v>2</v>
      </c>
      <c r="C94" s="563"/>
      <c r="D94" s="588" t="s">
        <v>138</v>
      </c>
      <c r="E94" s="588"/>
      <c r="F94" s="588"/>
      <c r="G94" s="588"/>
      <c r="H94" s="591"/>
      <c r="I94" s="592"/>
      <c r="J94" s="588" t="s">
        <v>137</v>
      </c>
      <c r="K94" s="588"/>
      <c r="L94" s="588"/>
      <c r="M94" s="563"/>
      <c r="N94" s="563"/>
    </row>
    <row r="95" spans="2:14" ht="26.25" customHeight="1" thickBot="1">
      <c r="B95" s="563">
        <v>3</v>
      </c>
      <c r="C95" s="563"/>
      <c r="D95" s="588" t="s">
        <v>139</v>
      </c>
      <c r="E95" s="588"/>
      <c r="F95" s="588"/>
      <c r="G95" s="588"/>
      <c r="H95" s="591"/>
      <c r="I95" s="592"/>
      <c r="J95" s="588" t="s">
        <v>140</v>
      </c>
      <c r="K95" s="588"/>
      <c r="L95" s="588"/>
      <c r="M95" s="563"/>
      <c r="N95" s="563"/>
    </row>
    <row r="96" spans="2:14" ht="43.5" customHeight="1" thickBot="1">
      <c r="B96" s="563">
        <v>4</v>
      </c>
      <c r="C96" s="563"/>
      <c r="D96" s="588" t="s">
        <v>858</v>
      </c>
      <c r="E96" s="588"/>
      <c r="F96" s="588"/>
      <c r="G96" s="588"/>
      <c r="H96" s="591"/>
      <c r="I96" s="592"/>
      <c r="J96" s="588" t="s">
        <v>141</v>
      </c>
      <c r="K96" s="588"/>
      <c r="L96" s="588"/>
      <c r="M96" s="563"/>
      <c r="N96" s="563"/>
    </row>
    <row r="97" spans="2:14" ht="26.25" customHeight="1" thickBot="1">
      <c r="B97" s="563">
        <v>5</v>
      </c>
      <c r="C97" s="563"/>
      <c r="D97" s="588" t="s">
        <v>142</v>
      </c>
      <c r="E97" s="588"/>
      <c r="F97" s="588"/>
      <c r="G97" s="588"/>
      <c r="H97" s="591"/>
      <c r="I97" s="592"/>
      <c r="J97" s="588" t="s">
        <v>143</v>
      </c>
      <c r="K97" s="588"/>
      <c r="L97" s="588"/>
      <c r="M97" s="563"/>
      <c r="N97" s="563"/>
    </row>
    <row r="98" spans="2:14" ht="29.25" customHeight="1" thickBot="1">
      <c r="B98" s="457" t="s">
        <v>144</v>
      </c>
      <c r="C98" s="457"/>
      <c r="D98" s="457"/>
      <c r="E98" s="457"/>
      <c r="F98" s="457"/>
      <c r="G98" s="457"/>
      <c r="H98" s="457"/>
      <c r="I98" s="457"/>
      <c r="J98" s="457"/>
      <c r="K98" s="457"/>
      <c r="L98" s="457"/>
      <c r="M98" s="446">
        <f>SUM(M93:N97)</f>
        <v>0</v>
      </c>
      <c r="N98" s="446"/>
    </row>
    <row r="99" spans="2:14" ht="9.75" customHeight="1">
      <c r="B99" s="89"/>
      <c r="C99" s="89"/>
      <c r="D99" s="89"/>
      <c r="E99" s="89"/>
      <c r="F99" s="89"/>
      <c r="G99" s="89"/>
      <c r="H99" s="89"/>
      <c r="I99" s="89"/>
      <c r="J99" s="89"/>
      <c r="K99" s="89"/>
      <c r="L99" s="89"/>
      <c r="M99" s="95"/>
      <c r="N99" s="95"/>
    </row>
    <row r="100" spans="2:14" ht="23.25" thickBot="1">
      <c r="B100" s="50">
        <v>3.2</v>
      </c>
    </row>
    <row r="101" spans="2:14" s="72" customFormat="1" ht="41.25" customHeight="1" thickBot="1">
      <c r="C101" s="88"/>
      <c r="D101" s="535" t="s">
        <v>860</v>
      </c>
      <c r="E101" s="536"/>
      <c r="F101" s="536"/>
      <c r="G101" s="536"/>
      <c r="H101" s="536"/>
      <c r="I101" s="536"/>
      <c r="J101" s="536"/>
      <c r="K101" s="682">
        <f>M98</f>
        <v>0</v>
      </c>
      <c r="L101" s="556"/>
      <c r="M101" s="680" t="s">
        <v>859</v>
      </c>
      <c r="N101" s="681"/>
    </row>
    <row r="102" spans="2:14" ht="18.75">
      <c r="B102" s="41" t="s">
        <v>145</v>
      </c>
    </row>
    <row r="103" spans="2:14" ht="48" customHeight="1">
      <c r="B103" s="52"/>
      <c r="C103" s="538" t="s">
        <v>861</v>
      </c>
      <c r="D103" s="538"/>
      <c r="E103" s="538"/>
      <c r="F103" s="538"/>
      <c r="G103" s="538"/>
      <c r="H103" s="538"/>
      <c r="I103" s="538"/>
      <c r="J103" s="538"/>
      <c r="K103" s="538"/>
      <c r="L103" s="538"/>
      <c r="M103" s="538"/>
      <c r="N103" s="538"/>
    </row>
    <row r="104" spans="2:14" ht="9" customHeight="1" thickBot="1">
      <c r="B104" s="52"/>
      <c r="C104" s="66"/>
      <c r="D104" s="66"/>
      <c r="E104" s="66"/>
      <c r="F104" s="66"/>
      <c r="G104" s="66"/>
      <c r="H104" s="66"/>
      <c r="I104" s="66"/>
      <c r="J104" s="66"/>
      <c r="K104" s="66"/>
      <c r="L104" s="66"/>
      <c r="M104" s="66"/>
      <c r="N104" s="66"/>
    </row>
    <row r="105" spans="2:14" ht="34.5" customHeight="1">
      <c r="B105" s="53" t="s">
        <v>131</v>
      </c>
      <c r="C105" s="672" t="s">
        <v>467</v>
      </c>
      <c r="D105" s="674"/>
      <c r="E105" s="674"/>
      <c r="F105" s="669" t="s">
        <v>862</v>
      </c>
      <c r="G105" s="669"/>
      <c r="H105" s="669"/>
      <c r="I105" s="669"/>
      <c r="J105" s="669"/>
      <c r="K105" s="669"/>
      <c r="L105" s="669"/>
      <c r="M105" s="669"/>
      <c r="N105" s="670"/>
    </row>
    <row r="106" spans="2:14" ht="26.25" customHeight="1">
      <c r="B106" s="54"/>
      <c r="C106" s="673"/>
      <c r="D106" s="675"/>
      <c r="E106" s="675"/>
      <c r="F106" s="603" t="s">
        <v>863</v>
      </c>
      <c r="G106" s="603"/>
      <c r="H106" s="603"/>
      <c r="I106" s="603"/>
      <c r="J106" s="603"/>
      <c r="K106" s="603"/>
      <c r="L106" s="603"/>
      <c r="M106" s="603"/>
      <c r="N106" s="671"/>
    </row>
    <row r="107" spans="2:14" ht="8.25" customHeight="1">
      <c r="B107" s="54"/>
      <c r="C107" s="321"/>
      <c r="D107" s="325"/>
      <c r="E107" s="325"/>
      <c r="F107" s="325"/>
      <c r="G107" s="325"/>
      <c r="H107" s="325"/>
      <c r="I107" s="325"/>
      <c r="J107" s="325"/>
      <c r="K107" s="325"/>
      <c r="L107" s="325"/>
      <c r="M107" s="325"/>
      <c r="N107" s="322"/>
    </row>
    <row r="108" spans="2:14" ht="26.25" customHeight="1">
      <c r="B108" s="53"/>
      <c r="C108" s="321" t="s">
        <v>467</v>
      </c>
      <c r="D108" s="676" t="e">
        <f>D105*5/D106</f>
        <v>#DIV/0!</v>
      </c>
      <c r="E108" s="676"/>
      <c r="F108" s="677" t="s">
        <v>864</v>
      </c>
      <c r="G108" s="677"/>
      <c r="H108" s="677"/>
      <c r="I108" s="677"/>
      <c r="J108" s="677"/>
      <c r="K108" s="677"/>
      <c r="L108" s="677"/>
      <c r="M108" s="96"/>
      <c r="N108" s="61"/>
    </row>
    <row r="109" spans="2:14" ht="6.75" customHeight="1" thickBot="1">
      <c r="B109" s="53"/>
      <c r="C109" s="323"/>
      <c r="D109" s="319"/>
      <c r="E109" s="319"/>
      <c r="F109" s="319"/>
      <c r="G109" s="319"/>
      <c r="H109" s="319"/>
      <c r="I109" s="319"/>
      <c r="J109" s="319"/>
      <c r="K109" s="319"/>
      <c r="L109" s="319"/>
      <c r="M109" s="326"/>
      <c r="N109" s="44"/>
    </row>
    <row r="110" spans="2:14">
      <c r="B110" s="55"/>
    </row>
    <row r="111" spans="2:14" ht="22.5" customHeight="1">
      <c r="C111" s="523" t="s">
        <v>146</v>
      </c>
      <c r="D111" s="523"/>
      <c r="E111" s="523"/>
      <c r="F111" s="523"/>
      <c r="G111" s="523"/>
      <c r="H111" s="523"/>
      <c r="I111" s="523"/>
      <c r="J111" s="523"/>
      <c r="K111" s="523"/>
      <c r="L111" s="523"/>
      <c r="M111" s="56"/>
      <c r="N111" s="56"/>
    </row>
    <row r="112" spans="2:14" ht="26.25">
      <c r="B112" s="38"/>
    </row>
    <row r="113" spans="2:14" ht="24.75" customHeight="1">
      <c r="C113" s="538" t="s">
        <v>865</v>
      </c>
      <c r="D113" s="538"/>
      <c r="E113" s="538"/>
      <c r="F113" s="538"/>
      <c r="G113" s="538"/>
      <c r="H113" s="538"/>
      <c r="I113" s="538"/>
      <c r="J113" s="538"/>
      <c r="K113" s="538"/>
      <c r="L113" s="538"/>
      <c r="M113" s="538"/>
      <c r="N113" s="538"/>
    </row>
    <row r="114" spans="2:14" ht="21" customHeight="1">
      <c r="C114" s="57">
        <v>5.0999999999999996</v>
      </c>
      <c r="D114" s="678" t="s">
        <v>148</v>
      </c>
      <c r="E114" s="678"/>
      <c r="F114" s="678"/>
      <c r="G114" s="678"/>
      <c r="H114" s="678"/>
      <c r="I114" s="678"/>
      <c r="J114" s="679" t="s">
        <v>149</v>
      </c>
      <c r="K114" s="679"/>
      <c r="N114" s="100"/>
    </row>
    <row r="115" spans="2:14" ht="5.25" customHeight="1">
      <c r="C115" s="57"/>
      <c r="D115" s="60"/>
      <c r="E115" s="60"/>
      <c r="F115" s="60"/>
      <c r="G115" s="60"/>
      <c r="H115" s="60"/>
      <c r="I115" s="60"/>
      <c r="J115" s="99"/>
      <c r="K115" s="99"/>
      <c r="N115" s="96"/>
    </row>
    <row r="116" spans="2:14" ht="21" customHeight="1">
      <c r="C116" s="57">
        <v>5.2</v>
      </c>
      <c r="D116" s="678" t="s">
        <v>150</v>
      </c>
      <c r="E116" s="678"/>
      <c r="F116" s="678"/>
      <c r="G116" s="678"/>
      <c r="H116" s="678"/>
      <c r="I116" s="678"/>
      <c r="J116" s="679" t="s">
        <v>149</v>
      </c>
      <c r="K116" s="679"/>
      <c r="N116" s="100"/>
    </row>
    <row r="117" spans="2:14" ht="3" customHeight="1">
      <c r="B117" s="58"/>
    </row>
    <row r="118" spans="2:14" s="72" customFormat="1" ht="22.5" thickBot="1">
      <c r="C118" s="59">
        <v>5.3</v>
      </c>
      <c r="D118" s="524" t="s">
        <v>151</v>
      </c>
      <c r="E118" s="524"/>
      <c r="F118" s="524"/>
      <c r="G118" s="524"/>
      <c r="H118" s="524"/>
      <c r="I118" s="524"/>
      <c r="J118" s="524"/>
      <c r="K118" s="524"/>
      <c r="L118" s="524"/>
      <c r="M118" s="524"/>
      <c r="N118" s="524"/>
    </row>
    <row r="119" spans="2:14" ht="54.75" customHeight="1" thickBot="1">
      <c r="C119" s="585" t="s">
        <v>1102</v>
      </c>
      <c r="D119" s="586"/>
      <c r="E119" s="586"/>
      <c r="F119" s="586"/>
      <c r="G119" s="586"/>
      <c r="H119" s="586"/>
      <c r="I119" s="586"/>
      <c r="J119" s="586"/>
      <c r="K119" s="587">
        <v>6</v>
      </c>
      <c r="L119" s="587"/>
      <c r="M119" s="424" t="s">
        <v>765</v>
      </c>
    </row>
    <row r="120" spans="2:14" ht="24" customHeight="1">
      <c r="C120" s="524" t="s">
        <v>866</v>
      </c>
      <c r="D120" s="524"/>
      <c r="E120" s="524"/>
      <c r="F120" s="524"/>
      <c r="G120" s="524"/>
      <c r="H120" s="524"/>
      <c r="I120" s="524"/>
      <c r="J120" s="524"/>
      <c r="K120" s="524"/>
      <c r="L120" s="524"/>
      <c r="M120" s="524"/>
      <c r="N120" s="524"/>
    </row>
    <row r="121" spans="2:14" s="68" customFormat="1" ht="23.25" thickBot="1">
      <c r="D121" s="456" t="s">
        <v>152</v>
      </c>
      <c r="E121" s="456"/>
      <c r="F121" s="456"/>
      <c r="G121" s="456"/>
      <c r="H121" s="456"/>
      <c r="I121" s="456"/>
      <c r="J121" s="456"/>
      <c r="K121" s="456"/>
      <c r="L121" s="456"/>
      <c r="M121" s="456"/>
      <c r="N121" s="456"/>
    </row>
    <row r="122" spans="2:14" s="425" customFormat="1" ht="22.5" customHeight="1" thickBot="1">
      <c r="C122" s="578" t="s">
        <v>5</v>
      </c>
      <c r="D122" s="578"/>
      <c r="E122" s="578" t="s">
        <v>153</v>
      </c>
      <c r="F122" s="578"/>
      <c r="G122" s="578"/>
      <c r="H122" s="578"/>
      <c r="I122" s="578"/>
      <c r="J122" s="578"/>
      <c r="K122" s="578" t="s">
        <v>98</v>
      </c>
      <c r="L122" s="578"/>
      <c r="M122" s="578" t="s">
        <v>154</v>
      </c>
      <c r="N122" s="578"/>
    </row>
    <row r="123" spans="2:14" ht="18.75" customHeight="1" thickBot="1">
      <c r="C123" s="563">
        <v>1</v>
      </c>
      <c r="D123" s="563"/>
      <c r="E123" s="564" t="s">
        <v>155</v>
      </c>
      <c r="F123" s="564"/>
      <c r="G123" s="564"/>
      <c r="H123" s="564"/>
      <c r="I123" s="564"/>
      <c r="J123" s="564"/>
      <c r="K123" s="563">
        <v>1</v>
      </c>
      <c r="L123" s="563"/>
      <c r="M123" s="563"/>
      <c r="N123" s="563"/>
    </row>
    <row r="124" spans="2:14" ht="18.75" customHeight="1" thickBot="1">
      <c r="C124" s="563">
        <v>2</v>
      </c>
      <c r="D124" s="563"/>
      <c r="E124" s="564" t="s">
        <v>156</v>
      </c>
      <c r="F124" s="564"/>
      <c r="G124" s="564"/>
      <c r="H124" s="564"/>
      <c r="I124" s="564"/>
      <c r="J124" s="564"/>
      <c r="K124" s="563">
        <v>1</v>
      </c>
      <c r="L124" s="563"/>
      <c r="M124" s="563"/>
      <c r="N124" s="563"/>
    </row>
    <row r="125" spans="2:14" ht="18.75" customHeight="1" thickBot="1">
      <c r="C125" s="563">
        <v>3</v>
      </c>
      <c r="D125" s="563"/>
      <c r="E125" s="564" t="s">
        <v>157</v>
      </c>
      <c r="F125" s="564"/>
      <c r="G125" s="564"/>
      <c r="H125" s="564"/>
      <c r="I125" s="564"/>
      <c r="J125" s="564"/>
      <c r="K125" s="563">
        <v>1</v>
      </c>
      <c r="L125" s="563"/>
      <c r="M125" s="563">
        <v>0</v>
      </c>
      <c r="N125" s="563"/>
    </row>
    <row r="126" spans="2:14" s="68" customFormat="1" ht="21.75" customHeight="1" thickBot="1">
      <c r="C126" s="590" t="s">
        <v>1103</v>
      </c>
      <c r="D126" s="590"/>
      <c r="E126" s="590"/>
      <c r="F126" s="590"/>
      <c r="G126" s="590"/>
      <c r="H126" s="590"/>
      <c r="I126" s="590"/>
      <c r="J126" s="590"/>
      <c r="K126" s="590"/>
      <c r="L126" s="590"/>
      <c r="M126" s="589">
        <f>SUM(M123:N125)</f>
        <v>0</v>
      </c>
      <c r="N126" s="589"/>
    </row>
    <row r="127" spans="2:14" ht="27" customHeight="1" thickBot="1">
      <c r="D127" s="528" t="s">
        <v>158</v>
      </c>
      <c r="E127" s="528"/>
      <c r="F127" s="528"/>
      <c r="G127" s="528"/>
      <c r="H127" s="528"/>
      <c r="I127" s="528"/>
      <c r="J127" s="528"/>
      <c r="K127" s="528"/>
      <c r="L127" s="528"/>
      <c r="M127" s="528"/>
      <c r="N127" s="528"/>
    </row>
    <row r="128" spans="2:14" s="425" customFormat="1" ht="21" customHeight="1" thickBot="1">
      <c r="B128" s="426" t="s">
        <v>5</v>
      </c>
      <c r="C128" s="578" t="s">
        <v>159</v>
      </c>
      <c r="D128" s="578"/>
      <c r="E128" s="578"/>
      <c r="F128" s="578"/>
      <c r="G128" s="578"/>
      <c r="H128" s="578"/>
      <c r="I128" s="578"/>
      <c r="J128" s="578"/>
      <c r="K128" s="578" t="s">
        <v>98</v>
      </c>
      <c r="L128" s="578"/>
      <c r="M128" s="578" t="s">
        <v>154</v>
      </c>
      <c r="N128" s="578"/>
    </row>
    <row r="129" spans="2:14" ht="18" customHeight="1" thickBot="1">
      <c r="B129" s="103">
        <v>1</v>
      </c>
      <c r="C129" s="564" t="s">
        <v>160</v>
      </c>
      <c r="D129" s="564"/>
      <c r="E129" s="564"/>
      <c r="F129" s="564"/>
      <c r="G129" s="564"/>
      <c r="H129" s="564"/>
      <c r="I129" s="564"/>
      <c r="J129" s="564"/>
      <c r="K129" s="563">
        <v>7</v>
      </c>
      <c r="L129" s="563"/>
      <c r="M129" s="563">
        <v>0</v>
      </c>
      <c r="N129" s="563"/>
    </row>
    <row r="130" spans="2:14" ht="13.5" customHeight="1" thickBot="1">
      <c r="B130" s="560" t="s">
        <v>161</v>
      </c>
      <c r="C130" s="561"/>
      <c r="D130" s="561"/>
      <c r="E130" s="561"/>
      <c r="F130" s="561"/>
      <c r="G130" s="561"/>
      <c r="H130" s="561"/>
      <c r="I130" s="561"/>
      <c r="J130" s="561"/>
      <c r="K130" s="561"/>
      <c r="L130" s="561"/>
      <c r="M130" s="561"/>
      <c r="N130" s="562"/>
    </row>
    <row r="131" spans="2:14" ht="18" customHeight="1">
      <c r="B131" s="566">
        <v>2</v>
      </c>
      <c r="C131" s="568" t="s">
        <v>162</v>
      </c>
      <c r="D131" s="569"/>
      <c r="E131" s="569"/>
      <c r="F131" s="569"/>
      <c r="G131" s="569"/>
      <c r="H131" s="569"/>
      <c r="I131" s="569"/>
      <c r="J131" s="570"/>
      <c r="K131" s="559" t="s">
        <v>165</v>
      </c>
      <c r="L131" s="559"/>
      <c r="M131" s="539">
        <v>0</v>
      </c>
      <c r="N131" s="540"/>
    </row>
    <row r="132" spans="2:14" ht="39.75" customHeight="1">
      <c r="B132" s="566"/>
      <c r="C132" s="579" t="s">
        <v>163</v>
      </c>
      <c r="D132" s="580"/>
      <c r="E132" s="580"/>
      <c r="F132" s="580"/>
      <c r="G132" s="580"/>
      <c r="H132" s="580"/>
      <c r="I132" s="580"/>
      <c r="J132" s="581"/>
      <c r="K132" s="559"/>
      <c r="L132" s="559"/>
      <c r="M132" s="541"/>
      <c r="N132" s="542"/>
    </row>
    <row r="133" spans="2:14" ht="18" customHeight="1" thickBot="1">
      <c r="B133" s="567"/>
      <c r="C133" s="582" t="s">
        <v>164</v>
      </c>
      <c r="D133" s="583"/>
      <c r="E133" s="583"/>
      <c r="F133" s="583"/>
      <c r="G133" s="583"/>
      <c r="H133" s="583"/>
      <c r="I133" s="583"/>
      <c r="J133" s="584"/>
      <c r="K133" s="557" t="s">
        <v>40</v>
      </c>
      <c r="L133" s="558"/>
      <c r="M133" s="543"/>
      <c r="N133" s="544"/>
    </row>
    <row r="134" spans="2:14" ht="13.5" customHeight="1" thickBot="1">
      <c r="B134" s="560" t="s">
        <v>161</v>
      </c>
      <c r="C134" s="561"/>
      <c r="D134" s="561"/>
      <c r="E134" s="561"/>
      <c r="F134" s="561"/>
      <c r="G134" s="561"/>
      <c r="H134" s="561"/>
      <c r="I134" s="561"/>
      <c r="J134" s="561"/>
      <c r="K134" s="561"/>
      <c r="L134" s="561"/>
      <c r="M134" s="561"/>
      <c r="N134" s="562"/>
    </row>
    <row r="135" spans="2:14" ht="18.75" customHeight="1" thickBot="1">
      <c r="B135" s="103">
        <v>3</v>
      </c>
      <c r="C135" s="564" t="s">
        <v>166</v>
      </c>
      <c r="D135" s="564"/>
      <c r="E135" s="564"/>
      <c r="F135" s="564"/>
      <c r="G135" s="564"/>
      <c r="H135" s="564"/>
      <c r="I135" s="564"/>
      <c r="J135" s="564"/>
      <c r="K135" s="563">
        <v>5</v>
      </c>
      <c r="L135" s="563"/>
      <c r="M135" s="563">
        <v>0</v>
      </c>
      <c r="N135" s="563"/>
    </row>
    <row r="136" spans="2:14" ht="13.5" customHeight="1" thickBot="1">
      <c r="B136" s="560" t="s">
        <v>161</v>
      </c>
      <c r="C136" s="561"/>
      <c r="D136" s="561"/>
      <c r="E136" s="561"/>
      <c r="F136" s="561"/>
      <c r="G136" s="561"/>
      <c r="H136" s="561"/>
      <c r="I136" s="561"/>
      <c r="J136" s="561"/>
      <c r="K136" s="561"/>
      <c r="L136" s="561"/>
      <c r="M136" s="561"/>
      <c r="N136" s="562"/>
    </row>
    <row r="137" spans="2:14" ht="18.75" customHeight="1" thickBot="1">
      <c r="B137" s="397">
        <v>4</v>
      </c>
      <c r="C137" s="564" t="s">
        <v>167</v>
      </c>
      <c r="D137" s="564"/>
      <c r="E137" s="564"/>
      <c r="F137" s="564"/>
      <c r="G137" s="564"/>
      <c r="H137" s="564"/>
      <c r="I137" s="564"/>
      <c r="J137" s="564"/>
      <c r="K137" s="563">
        <v>2</v>
      </c>
      <c r="L137" s="563"/>
      <c r="M137" s="563">
        <v>0</v>
      </c>
      <c r="N137" s="563"/>
    </row>
    <row r="138" spans="2:14" ht="13.5" customHeight="1" thickBot="1">
      <c r="B138" s="560" t="s">
        <v>161</v>
      </c>
      <c r="C138" s="561"/>
      <c r="D138" s="561"/>
      <c r="E138" s="561"/>
      <c r="F138" s="561"/>
      <c r="G138" s="561"/>
      <c r="H138" s="561"/>
      <c r="I138" s="561"/>
      <c r="J138" s="561"/>
      <c r="K138" s="561"/>
      <c r="L138" s="561"/>
      <c r="M138" s="561"/>
      <c r="N138" s="562"/>
    </row>
    <row r="139" spans="2:14" ht="17.25" customHeight="1">
      <c r="B139" s="565">
        <v>5</v>
      </c>
      <c r="C139" s="568" t="s">
        <v>168</v>
      </c>
      <c r="D139" s="569"/>
      <c r="E139" s="569"/>
      <c r="F139" s="569"/>
      <c r="G139" s="569"/>
      <c r="H139" s="569"/>
      <c r="I139" s="569"/>
      <c r="J139" s="570"/>
      <c r="K139" s="550" t="s">
        <v>172</v>
      </c>
      <c r="L139" s="551"/>
      <c r="M139" s="539">
        <v>0</v>
      </c>
      <c r="N139" s="540"/>
    </row>
    <row r="140" spans="2:14" ht="16.5" customHeight="1">
      <c r="B140" s="566"/>
      <c r="C140" s="571" t="s">
        <v>169</v>
      </c>
      <c r="D140" s="572"/>
      <c r="E140" s="572"/>
      <c r="F140" s="572"/>
      <c r="G140" s="572"/>
      <c r="H140" s="572"/>
      <c r="I140" s="572"/>
      <c r="J140" s="573"/>
      <c r="K140" s="552"/>
      <c r="L140" s="553"/>
      <c r="M140" s="541"/>
      <c r="N140" s="542"/>
    </row>
    <row r="141" spans="2:14" ht="37.5" customHeight="1">
      <c r="B141" s="566"/>
      <c r="C141" s="571" t="s">
        <v>170</v>
      </c>
      <c r="D141" s="572"/>
      <c r="E141" s="572"/>
      <c r="F141" s="572"/>
      <c r="G141" s="572"/>
      <c r="H141" s="572"/>
      <c r="I141" s="572"/>
      <c r="J141" s="573"/>
      <c r="K141" s="546" t="s">
        <v>40</v>
      </c>
      <c r="L141" s="547"/>
      <c r="M141" s="541"/>
      <c r="N141" s="542"/>
    </row>
    <row r="142" spans="2:14" ht="39" customHeight="1" thickBot="1">
      <c r="B142" s="567"/>
      <c r="C142" s="574" t="s">
        <v>171</v>
      </c>
      <c r="D142" s="575"/>
      <c r="E142" s="575"/>
      <c r="F142" s="575"/>
      <c r="G142" s="575"/>
      <c r="H142" s="575"/>
      <c r="I142" s="575"/>
      <c r="J142" s="576"/>
      <c r="K142" s="548"/>
      <c r="L142" s="549"/>
      <c r="M142" s="543"/>
      <c r="N142" s="544"/>
    </row>
    <row r="143" spans="2:14" ht="20.25" customHeight="1" thickBot="1">
      <c r="B143" s="577" t="s">
        <v>173</v>
      </c>
      <c r="C143" s="577"/>
      <c r="D143" s="577"/>
      <c r="E143" s="577"/>
      <c r="F143" s="577"/>
      <c r="G143" s="577"/>
      <c r="H143" s="577"/>
      <c r="I143" s="577"/>
      <c r="J143" s="577"/>
      <c r="K143" s="577"/>
      <c r="L143" s="577"/>
      <c r="M143" s="545">
        <f>M129+M131+M135+M137+M139</f>
        <v>0</v>
      </c>
      <c r="N143" s="545"/>
    </row>
    <row r="144" spans="2:14" ht="39" customHeight="1" thickBot="1">
      <c r="B144" s="554" t="s">
        <v>868</v>
      </c>
      <c r="C144" s="555"/>
      <c r="D144" s="555"/>
      <c r="E144" s="555"/>
      <c r="F144" s="555"/>
      <c r="G144" s="555"/>
      <c r="H144" s="555"/>
      <c r="I144" s="555"/>
      <c r="J144" s="555"/>
      <c r="K144" s="555"/>
      <c r="L144" s="556">
        <f>M126+M143</f>
        <v>0</v>
      </c>
      <c r="M144" s="556"/>
      <c r="N144" s="101" t="s">
        <v>867</v>
      </c>
    </row>
    <row r="145" spans="2:14" ht="6.75" customHeight="1">
      <c r="B145" s="45"/>
      <c r="C145" s="45"/>
      <c r="D145" s="45"/>
      <c r="E145" s="45"/>
      <c r="F145" s="45"/>
      <c r="G145" s="45"/>
    </row>
    <row r="146" spans="2:14" ht="26.25">
      <c r="B146" s="38"/>
      <c r="C146" s="538" t="s">
        <v>869</v>
      </c>
      <c r="D146" s="538"/>
      <c r="E146" s="538"/>
      <c r="F146" s="538"/>
      <c r="G146" s="538"/>
      <c r="H146" s="538"/>
      <c r="I146" s="538"/>
      <c r="J146" s="538"/>
      <c r="K146" s="538"/>
      <c r="L146" s="538"/>
      <c r="M146" s="538"/>
      <c r="N146" s="538"/>
    </row>
    <row r="147" spans="2:14" ht="23.25" thickBot="1">
      <c r="C147" s="50">
        <v>6.1</v>
      </c>
    </row>
    <row r="148" spans="2:14" ht="65.25" customHeight="1" thickBot="1">
      <c r="B148" s="522" t="s">
        <v>174</v>
      </c>
      <c r="C148" s="522"/>
      <c r="D148" s="522"/>
      <c r="E148" s="522"/>
      <c r="F148" s="522"/>
      <c r="G148" s="522" t="s">
        <v>175</v>
      </c>
      <c r="H148" s="522"/>
      <c r="I148" s="522" t="s">
        <v>176</v>
      </c>
      <c r="J148" s="522"/>
      <c r="K148" s="522" t="s">
        <v>177</v>
      </c>
      <c r="L148" s="522"/>
      <c r="M148" s="522" t="s">
        <v>14</v>
      </c>
      <c r="N148" s="522"/>
    </row>
    <row r="149" spans="2:14" ht="22.5" thickBot="1">
      <c r="B149" s="522"/>
      <c r="C149" s="522"/>
      <c r="D149" s="522"/>
      <c r="E149" s="522"/>
      <c r="F149" s="522"/>
      <c r="G149" s="522" t="s">
        <v>39</v>
      </c>
      <c r="H149" s="522"/>
      <c r="I149" s="522" t="s">
        <v>40</v>
      </c>
      <c r="J149" s="522"/>
      <c r="K149" s="522" t="s">
        <v>41</v>
      </c>
      <c r="L149" s="522"/>
      <c r="M149" s="522" t="s">
        <v>178</v>
      </c>
      <c r="N149" s="522"/>
    </row>
    <row r="150" spans="2:14" ht="22.5" customHeight="1" thickBot="1">
      <c r="B150" s="510" t="s">
        <v>179</v>
      </c>
      <c r="C150" s="510"/>
      <c r="D150" s="510"/>
      <c r="E150" s="510"/>
      <c r="F150" s="510"/>
      <c r="G150" s="510"/>
      <c r="H150" s="510"/>
      <c r="I150" s="510"/>
      <c r="J150" s="510"/>
      <c r="K150" s="510"/>
      <c r="L150" s="510"/>
      <c r="M150" s="510"/>
      <c r="N150" s="510"/>
    </row>
    <row r="151" spans="2:14" s="305" customFormat="1" ht="24.75" customHeight="1" thickBot="1">
      <c r="B151" s="512" t="s">
        <v>180</v>
      </c>
      <c r="C151" s="512"/>
      <c r="D151" s="512"/>
      <c r="E151" s="512"/>
      <c r="F151" s="512"/>
      <c r="G151" s="500"/>
      <c r="H151" s="500"/>
      <c r="I151" s="500"/>
      <c r="J151" s="500"/>
      <c r="K151" s="500"/>
      <c r="L151" s="500"/>
      <c r="M151" s="500">
        <f>G151+I151+K151</f>
        <v>0</v>
      </c>
      <c r="N151" s="500"/>
    </row>
    <row r="152" spans="2:14" s="305" customFormat="1" ht="24.75" customHeight="1" thickBot="1">
      <c r="B152" s="512" t="s">
        <v>181</v>
      </c>
      <c r="C152" s="512"/>
      <c r="D152" s="512"/>
      <c r="E152" s="512"/>
      <c r="F152" s="512"/>
      <c r="G152" s="500"/>
      <c r="H152" s="500"/>
      <c r="I152" s="500"/>
      <c r="J152" s="500"/>
      <c r="K152" s="500"/>
      <c r="L152" s="500"/>
      <c r="M152" s="500">
        <f>G152+I152+K152</f>
        <v>0</v>
      </c>
      <c r="N152" s="500"/>
    </row>
    <row r="153" spans="2:14" s="305" customFormat="1" ht="24.75" customHeight="1" thickBot="1">
      <c r="B153" s="512" t="s">
        <v>182</v>
      </c>
      <c r="C153" s="512"/>
      <c r="D153" s="512"/>
      <c r="E153" s="512"/>
      <c r="F153" s="512"/>
      <c r="G153" s="509">
        <f>SUM(G151:H152)</f>
        <v>0</v>
      </c>
      <c r="H153" s="509"/>
      <c r="I153" s="509">
        <f t="shared" ref="I153" si="3">SUM(I151:J152)</f>
        <v>0</v>
      </c>
      <c r="J153" s="509"/>
      <c r="K153" s="509">
        <f t="shared" ref="K153" si="4">SUM(K151:L152)</f>
        <v>0</v>
      </c>
      <c r="L153" s="509"/>
      <c r="M153" s="318" t="s">
        <v>183</v>
      </c>
      <c r="N153" s="342">
        <f>M151+M152</f>
        <v>0</v>
      </c>
    </row>
    <row r="154" spans="2:14" s="305" customFormat="1" ht="22.5" customHeight="1" thickBot="1">
      <c r="B154" s="510" t="s">
        <v>184</v>
      </c>
      <c r="C154" s="510"/>
      <c r="D154" s="510"/>
      <c r="E154" s="510"/>
      <c r="F154" s="510"/>
      <c r="G154" s="510"/>
      <c r="H154" s="510"/>
      <c r="I154" s="510"/>
      <c r="J154" s="510"/>
      <c r="K154" s="510"/>
      <c r="L154" s="510"/>
      <c r="M154" s="511"/>
      <c r="N154" s="511"/>
    </row>
    <row r="155" spans="2:14" s="305" customFormat="1" ht="25.5" customHeight="1" thickBot="1">
      <c r="B155" s="512" t="s">
        <v>185</v>
      </c>
      <c r="C155" s="512"/>
      <c r="D155" s="512"/>
      <c r="E155" s="512"/>
      <c r="F155" s="512"/>
      <c r="G155" s="500"/>
      <c r="H155" s="500"/>
      <c r="I155" s="500"/>
      <c r="J155" s="500"/>
      <c r="K155" s="500"/>
      <c r="L155" s="500"/>
      <c r="M155" s="500">
        <f>G155+I155+K155</f>
        <v>0</v>
      </c>
      <c r="N155" s="500"/>
    </row>
    <row r="156" spans="2:14" s="305" customFormat="1" ht="25.5" customHeight="1" thickBot="1">
      <c r="B156" s="512" t="s">
        <v>186</v>
      </c>
      <c r="C156" s="512"/>
      <c r="D156" s="512"/>
      <c r="E156" s="512"/>
      <c r="F156" s="512"/>
      <c r="G156" s="500"/>
      <c r="H156" s="500"/>
      <c r="I156" s="500"/>
      <c r="J156" s="500"/>
      <c r="K156" s="500"/>
      <c r="L156" s="500"/>
      <c r="M156" s="500">
        <f>G156+I156+K156</f>
        <v>0</v>
      </c>
      <c r="N156" s="500"/>
    </row>
    <row r="157" spans="2:14" s="305" customFormat="1" ht="25.5" customHeight="1" thickBot="1">
      <c r="B157" s="512" t="s">
        <v>182</v>
      </c>
      <c r="C157" s="512"/>
      <c r="D157" s="512"/>
      <c r="E157" s="512"/>
      <c r="F157" s="512"/>
      <c r="G157" s="509">
        <f>SUM(G155:H156)</f>
        <v>0</v>
      </c>
      <c r="H157" s="509"/>
      <c r="I157" s="509">
        <f t="shared" ref="I157" si="5">SUM(I155:J156)</f>
        <v>0</v>
      </c>
      <c r="J157" s="509"/>
      <c r="K157" s="509">
        <f t="shared" ref="K157" si="6">SUM(K155:L156)</f>
        <v>0</v>
      </c>
      <c r="L157" s="509"/>
      <c r="M157" s="318" t="s">
        <v>187</v>
      </c>
      <c r="N157" s="342">
        <f>M155+M156</f>
        <v>0</v>
      </c>
    </row>
    <row r="158" spans="2:14" s="305" customFormat="1" ht="22.5" customHeight="1" thickBot="1">
      <c r="B158" s="510" t="s">
        <v>188</v>
      </c>
      <c r="C158" s="510"/>
      <c r="D158" s="510"/>
      <c r="E158" s="510"/>
      <c r="F158" s="510"/>
      <c r="G158" s="510"/>
      <c r="H158" s="510"/>
      <c r="I158" s="510"/>
      <c r="J158" s="510"/>
      <c r="K158" s="510"/>
      <c r="L158" s="510"/>
      <c r="M158" s="510"/>
      <c r="N158" s="510"/>
    </row>
    <row r="159" spans="2:14" s="305" customFormat="1" ht="21" customHeight="1" thickBot="1">
      <c r="B159" s="512" t="s">
        <v>189</v>
      </c>
      <c r="C159" s="512"/>
      <c r="D159" s="512"/>
      <c r="E159" s="512"/>
      <c r="F159" s="512"/>
      <c r="G159" s="500"/>
      <c r="H159" s="500"/>
      <c r="I159" s="500"/>
      <c r="J159" s="500"/>
      <c r="K159" s="500"/>
      <c r="L159" s="500"/>
      <c r="M159" s="500">
        <f>G159+I159+K159</f>
        <v>0</v>
      </c>
      <c r="N159" s="500"/>
    </row>
    <row r="160" spans="2:14" s="305" customFormat="1" ht="21" customHeight="1" thickBot="1">
      <c r="B160" s="512" t="s">
        <v>190</v>
      </c>
      <c r="C160" s="512"/>
      <c r="D160" s="512"/>
      <c r="E160" s="512"/>
      <c r="F160" s="512"/>
      <c r="G160" s="500"/>
      <c r="H160" s="500"/>
      <c r="I160" s="500"/>
      <c r="J160" s="500"/>
      <c r="K160" s="500"/>
      <c r="L160" s="500"/>
      <c r="M160" s="500">
        <f>G160+I160+K160</f>
        <v>0</v>
      </c>
      <c r="N160" s="500"/>
    </row>
    <row r="161" spans="2:14" s="305" customFormat="1" ht="21" customHeight="1" thickBot="1">
      <c r="B161" s="512" t="s">
        <v>182</v>
      </c>
      <c r="C161" s="512"/>
      <c r="D161" s="512"/>
      <c r="E161" s="512"/>
      <c r="F161" s="512"/>
      <c r="G161" s="509">
        <f>SUM(G159:H160)</f>
        <v>0</v>
      </c>
      <c r="H161" s="509"/>
      <c r="I161" s="509">
        <f t="shared" ref="I161" si="7">SUM(I159:J160)</f>
        <v>0</v>
      </c>
      <c r="J161" s="509"/>
      <c r="K161" s="509">
        <f t="shared" ref="K161" si="8">SUM(K159:L160)</f>
        <v>0</v>
      </c>
      <c r="L161" s="509"/>
      <c r="M161" s="318" t="s">
        <v>191</v>
      </c>
      <c r="N161" s="342">
        <f>M159+M160</f>
        <v>0</v>
      </c>
    </row>
    <row r="162" spans="2:14" s="68" customFormat="1" ht="27.75" customHeight="1" thickBot="1">
      <c r="B162" s="457" t="s">
        <v>1088</v>
      </c>
      <c r="C162" s="457"/>
      <c r="D162" s="457"/>
      <c r="E162" s="457"/>
      <c r="F162" s="457"/>
      <c r="G162" s="446">
        <f>G153+G157+G161</f>
        <v>0</v>
      </c>
      <c r="H162" s="446"/>
      <c r="I162" s="446">
        <f t="shared" ref="I162" si="9">I153+I157+I161</f>
        <v>0</v>
      </c>
      <c r="J162" s="446"/>
      <c r="K162" s="446">
        <f t="shared" ref="K162" si="10">K153+K157+K161</f>
        <v>0</v>
      </c>
      <c r="L162" s="446"/>
      <c r="M162" s="316" t="s">
        <v>192</v>
      </c>
      <c r="N162" s="337">
        <f>N153+N157+N161</f>
        <v>0</v>
      </c>
    </row>
    <row r="163" spans="2:14" ht="5.25" customHeight="1">
      <c r="B163" s="45"/>
      <c r="C163" s="45"/>
      <c r="D163" s="45"/>
      <c r="E163" s="45"/>
      <c r="F163" s="45"/>
      <c r="G163" s="45"/>
    </row>
    <row r="164" spans="2:14" ht="19.5" customHeight="1" thickBot="1">
      <c r="B164" s="50">
        <v>6.2</v>
      </c>
    </row>
    <row r="165" spans="2:14" ht="57.75" customHeight="1" thickBot="1">
      <c r="B165" s="522" t="s">
        <v>174</v>
      </c>
      <c r="C165" s="522"/>
      <c r="D165" s="522"/>
      <c r="E165" s="522"/>
      <c r="F165" s="522"/>
      <c r="G165" s="521" t="s">
        <v>193</v>
      </c>
      <c r="H165" s="521"/>
      <c r="I165" s="521"/>
      <c r="J165" s="521"/>
      <c r="K165" s="521" t="s">
        <v>194</v>
      </c>
      <c r="L165" s="521"/>
      <c r="M165" s="521" t="s">
        <v>154</v>
      </c>
      <c r="N165" s="521"/>
    </row>
    <row r="166" spans="2:14" ht="19.5" customHeight="1" thickBot="1">
      <c r="B166" s="512" t="s">
        <v>195</v>
      </c>
      <c r="C166" s="512"/>
      <c r="D166" s="512"/>
      <c r="E166" s="512"/>
      <c r="F166" s="520"/>
      <c r="G166" s="501" t="s">
        <v>206</v>
      </c>
      <c r="H166" s="503">
        <f>N153</f>
        <v>0</v>
      </c>
      <c r="I166" s="504"/>
      <c r="J166" s="505"/>
      <c r="K166" s="513" t="s">
        <v>196</v>
      </c>
      <c r="L166" s="514"/>
      <c r="M166" s="517" t="s">
        <v>870</v>
      </c>
      <c r="N166" s="518" t="e">
        <f>H166*30/N162</f>
        <v>#DIV/0!</v>
      </c>
    </row>
    <row r="167" spans="2:14" ht="19.5" customHeight="1" thickBot="1">
      <c r="B167" s="512"/>
      <c r="C167" s="512"/>
      <c r="D167" s="512"/>
      <c r="E167" s="512"/>
      <c r="F167" s="520"/>
      <c r="G167" s="502"/>
      <c r="H167" s="506"/>
      <c r="I167" s="507"/>
      <c r="J167" s="508"/>
      <c r="K167" s="515" t="s">
        <v>197</v>
      </c>
      <c r="L167" s="516"/>
      <c r="M167" s="515"/>
      <c r="N167" s="519"/>
    </row>
    <row r="168" spans="2:14" ht="19.5" customHeight="1" thickBot="1">
      <c r="B168" s="512" t="s">
        <v>198</v>
      </c>
      <c r="C168" s="512"/>
      <c r="D168" s="512"/>
      <c r="E168" s="512"/>
      <c r="F168" s="520"/>
      <c r="G168" s="501" t="s">
        <v>444</v>
      </c>
      <c r="H168" s="503">
        <f>N157</f>
        <v>0</v>
      </c>
      <c r="I168" s="504"/>
      <c r="J168" s="505"/>
      <c r="K168" s="513" t="s">
        <v>199</v>
      </c>
      <c r="L168" s="514"/>
      <c r="M168" s="517" t="s">
        <v>870</v>
      </c>
      <c r="N168" s="518" t="e">
        <f>H168*20/N162</f>
        <v>#DIV/0!</v>
      </c>
    </row>
    <row r="169" spans="2:14" ht="19.5" customHeight="1" thickBot="1">
      <c r="B169" s="512"/>
      <c r="C169" s="512"/>
      <c r="D169" s="512"/>
      <c r="E169" s="512"/>
      <c r="F169" s="520"/>
      <c r="G169" s="502" t="s">
        <v>444</v>
      </c>
      <c r="H169" s="506"/>
      <c r="I169" s="507"/>
      <c r="J169" s="508"/>
      <c r="K169" s="515" t="s">
        <v>197</v>
      </c>
      <c r="L169" s="516"/>
      <c r="M169" s="515"/>
      <c r="N169" s="519"/>
    </row>
    <row r="170" spans="2:14" ht="19.5" customHeight="1" thickBot="1">
      <c r="B170" s="512" t="s">
        <v>200</v>
      </c>
      <c r="C170" s="512"/>
      <c r="D170" s="512"/>
      <c r="E170" s="512"/>
      <c r="F170" s="520"/>
      <c r="G170" s="501" t="s">
        <v>872</v>
      </c>
      <c r="H170" s="503">
        <f>N161</f>
        <v>0</v>
      </c>
      <c r="I170" s="504"/>
      <c r="J170" s="505"/>
      <c r="K170" s="513" t="s">
        <v>201</v>
      </c>
      <c r="L170" s="514"/>
      <c r="M170" s="517" t="s">
        <v>871</v>
      </c>
      <c r="N170" s="518" t="e">
        <f>H170*20/N162</f>
        <v>#DIV/0!</v>
      </c>
    </row>
    <row r="171" spans="2:14" ht="19.5" customHeight="1" thickBot="1">
      <c r="B171" s="512"/>
      <c r="C171" s="512"/>
      <c r="D171" s="512"/>
      <c r="E171" s="512"/>
      <c r="F171" s="520"/>
      <c r="G171" s="502"/>
      <c r="H171" s="506"/>
      <c r="I171" s="507"/>
      <c r="J171" s="508"/>
      <c r="K171" s="515" t="s">
        <v>197</v>
      </c>
      <c r="L171" s="516"/>
      <c r="M171" s="515"/>
      <c r="N171" s="519"/>
    </row>
    <row r="172" spans="2:14" ht="23.25" customHeight="1" thickBot="1">
      <c r="B172" s="667" t="s">
        <v>873</v>
      </c>
      <c r="C172" s="667"/>
      <c r="D172" s="667"/>
      <c r="E172" s="667"/>
      <c r="F172" s="667"/>
      <c r="G172" s="667"/>
      <c r="H172" s="667"/>
      <c r="I172" s="667"/>
      <c r="J172" s="667"/>
      <c r="K172" s="667"/>
      <c r="L172" s="668"/>
      <c r="M172" s="496" t="e">
        <f>N166+N168-N170</f>
        <v>#DIV/0!</v>
      </c>
      <c r="N172" s="497"/>
    </row>
    <row r="173" spans="2:14" ht="22.5">
      <c r="B173" s="523" t="s">
        <v>202</v>
      </c>
      <c r="C173" s="523"/>
      <c r="D173" s="523"/>
      <c r="E173" s="523"/>
      <c r="F173" s="523"/>
      <c r="G173" s="523"/>
      <c r="H173" s="523"/>
      <c r="I173" s="523"/>
      <c r="J173" s="523"/>
      <c r="K173" s="523"/>
      <c r="L173" s="523"/>
      <c r="M173" s="523"/>
      <c r="N173" s="523"/>
    </row>
    <row r="174" spans="2:14" ht="6" customHeight="1">
      <c r="B174" s="63"/>
    </row>
    <row r="175" spans="2:14" ht="26.25" customHeight="1">
      <c r="B175" s="538" t="s">
        <v>874</v>
      </c>
      <c r="C175" s="538"/>
      <c r="D175" s="538"/>
      <c r="E175" s="538"/>
      <c r="F175" s="538"/>
      <c r="G175" s="538"/>
      <c r="H175" s="538"/>
      <c r="I175" s="538"/>
      <c r="J175" s="538"/>
      <c r="K175" s="538"/>
      <c r="L175" s="538"/>
      <c r="M175" s="538"/>
      <c r="N175" s="538"/>
    </row>
    <row r="176" spans="2:14" ht="22.5" thickBot="1">
      <c r="B176" s="64">
        <v>7.1</v>
      </c>
    </row>
    <row r="177" spans="2:14" ht="49.5" customHeight="1" thickBot="1">
      <c r="B177" s="498" t="s">
        <v>203</v>
      </c>
      <c r="C177" s="498" t="s">
        <v>204</v>
      </c>
      <c r="D177" s="498" t="s">
        <v>205</v>
      </c>
      <c r="E177" s="498" t="s">
        <v>1082</v>
      </c>
      <c r="F177" s="664" t="s">
        <v>207</v>
      </c>
      <c r="G177" s="665"/>
      <c r="H177" s="664" t="s">
        <v>208</v>
      </c>
      <c r="I177" s="665"/>
      <c r="J177" s="664" t="s">
        <v>209</v>
      </c>
      <c r="K177" s="665"/>
      <c r="L177" s="498" t="s">
        <v>210</v>
      </c>
      <c r="M177" s="498" t="s">
        <v>211</v>
      </c>
      <c r="N177" s="498" t="s">
        <v>1081</v>
      </c>
    </row>
    <row r="178" spans="2:14" ht="118.5" customHeight="1" thickBot="1">
      <c r="B178" s="666"/>
      <c r="C178" s="666"/>
      <c r="D178" s="666"/>
      <c r="E178" s="499"/>
      <c r="F178" s="343" t="s">
        <v>7</v>
      </c>
      <c r="G178" s="65" t="s">
        <v>1083</v>
      </c>
      <c r="H178" s="343" t="s">
        <v>7</v>
      </c>
      <c r="I178" s="65" t="s">
        <v>1083</v>
      </c>
      <c r="J178" s="343" t="s">
        <v>7</v>
      </c>
      <c r="K178" s="65" t="s">
        <v>1083</v>
      </c>
      <c r="L178" s="666"/>
      <c r="M178" s="499"/>
      <c r="N178" s="499"/>
    </row>
    <row r="179" spans="2:14" ht="18.75" customHeight="1">
      <c r="B179" s="647"/>
      <c r="C179" s="647"/>
      <c r="D179" s="647"/>
      <c r="E179" s="649" t="s">
        <v>39</v>
      </c>
      <c r="F179" s="647"/>
      <c r="G179" s="649" t="s">
        <v>40</v>
      </c>
      <c r="H179" s="647"/>
      <c r="I179" s="649" t="s">
        <v>41</v>
      </c>
      <c r="J179" s="647"/>
      <c r="K179" s="649" t="s">
        <v>42</v>
      </c>
      <c r="L179" s="649" t="s">
        <v>213</v>
      </c>
      <c r="M179" s="427" t="s">
        <v>1105</v>
      </c>
      <c r="N179" s="649" t="s">
        <v>214</v>
      </c>
    </row>
    <row r="180" spans="2:14" ht="15.75" thickBot="1">
      <c r="B180" s="648"/>
      <c r="C180" s="648"/>
      <c r="D180" s="648"/>
      <c r="E180" s="650"/>
      <c r="F180" s="648"/>
      <c r="G180" s="650"/>
      <c r="H180" s="648"/>
      <c r="I180" s="650"/>
      <c r="J180" s="648"/>
      <c r="K180" s="650"/>
      <c r="L180" s="650"/>
      <c r="M180" s="62" t="s">
        <v>39</v>
      </c>
      <c r="N180" s="650"/>
    </row>
    <row r="181" spans="2:14" s="304" customFormat="1" ht="18" customHeight="1" thickBot="1">
      <c r="B181" s="324"/>
      <c r="C181" s="324"/>
      <c r="D181" s="324"/>
      <c r="E181" s="344"/>
      <c r="F181" s="324"/>
      <c r="G181" s="344"/>
      <c r="H181" s="324"/>
      <c r="I181" s="344"/>
      <c r="J181" s="324"/>
      <c r="K181" s="344"/>
      <c r="L181" s="344">
        <f>G181+I181+K181</f>
        <v>0</v>
      </c>
      <c r="M181" s="344" t="e">
        <f>L181*100/E181</f>
        <v>#DIV/0!</v>
      </c>
      <c r="N181" s="324"/>
    </row>
    <row r="182" spans="2:14" s="304" customFormat="1" ht="18" customHeight="1" thickBot="1">
      <c r="B182" s="324"/>
      <c r="C182" s="324"/>
      <c r="D182" s="324"/>
      <c r="E182" s="344"/>
      <c r="F182" s="324"/>
      <c r="G182" s="344"/>
      <c r="H182" s="324"/>
      <c r="I182" s="344"/>
      <c r="J182" s="324"/>
      <c r="K182" s="344"/>
      <c r="L182" s="344">
        <f t="shared" ref="L182:L192" si="11">G182+I182+K182</f>
        <v>0</v>
      </c>
      <c r="M182" s="344" t="e">
        <f t="shared" ref="M182:M192" si="12">L182*100/E182</f>
        <v>#DIV/0!</v>
      </c>
      <c r="N182" s="324"/>
    </row>
    <row r="183" spans="2:14" s="304" customFormat="1" ht="18" customHeight="1" thickBot="1">
      <c r="B183" s="324"/>
      <c r="C183" s="324"/>
      <c r="D183" s="324"/>
      <c r="E183" s="344"/>
      <c r="F183" s="324"/>
      <c r="G183" s="344"/>
      <c r="H183" s="324"/>
      <c r="I183" s="344"/>
      <c r="J183" s="324"/>
      <c r="K183" s="344"/>
      <c r="L183" s="344">
        <f t="shared" si="11"/>
        <v>0</v>
      </c>
      <c r="M183" s="344" t="e">
        <f t="shared" si="12"/>
        <v>#DIV/0!</v>
      </c>
      <c r="N183" s="324"/>
    </row>
    <row r="184" spans="2:14" s="304" customFormat="1" ht="18" customHeight="1" thickBot="1">
      <c r="B184" s="324"/>
      <c r="C184" s="324"/>
      <c r="D184" s="324"/>
      <c r="E184" s="344"/>
      <c r="F184" s="324"/>
      <c r="G184" s="344"/>
      <c r="H184" s="324"/>
      <c r="I184" s="344"/>
      <c r="J184" s="324"/>
      <c r="K184" s="344"/>
      <c r="L184" s="344">
        <f t="shared" si="11"/>
        <v>0</v>
      </c>
      <c r="M184" s="344" t="e">
        <f t="shared" si="12"/>
        <v>#DIV/0!</v>
      </c>
      <c r="N184" s="324"/>
    </row>
    <row r="185" spans="2:14" s="304" customFormat="1" ht="18" customHeight="1" thickBot="1">
      <c r="B185" s="324"/>
      <c r="C185" s="324"/>
      <c r="D185" s="324"/>
      <c r="E185" s="344"/>
      <c r="F185" s="324"/>
      <c r="G185" s="344"/>
      <c r="H185" s="324"/>
      <c r="I185" s="344"/>
      <c r="J185" s="324"/>
      <c r="K185" s="344"/>
      <c r="L185" s="344">
        <f t="shared" si="11"/>
        <v>0</v>
      </c>
      <c r="M185" s="344" t="e">
        <f t="shared" si="12"/>
        <v>#DIV/0!</v>
      </c>
      <c r="N185" s="324"/>
    </row>
    <row r="186" spans="2:14" s="304" customFormat="1" ht="18" customHeight="1" thickBot="1">
      <c r="B186" s="324"/>
      <c r="C186" s="324"/>
      <c r="D186" s="324"/>
      <c r="E186" s="344"/>
      <c r="F186" s="324"/>
      <c r="G186" s="344"/>
      <c r="H186" s="324"/>
      <c r="I186" s="344"/>
      <c r="J186" s="324"/>
      <c r="K186" s="344"/>
      <c r="L186" s="344">
        <f t="shared" si="11"/>
        <v>0</v>
      </c>
      <c r="M186" s="344" t="e">
        <f t="shared" si="12"/>
        <v>#DIV/0!</v>
      </c>
      <c r="N186" s="324"/>
    </row>
    <row r="187" spans="2:14" s="304" customFormat="1" ht="18" customHeight="1" thickBot="1">
      <c r="B187" s="324"/>
      <c r="C187" s="324"/>
      <c r="D187" s="324"/>
      <c r="E187" s="344"/>
      <c r="F187" s="324"/>
      <c r="G187" s="344"/>
      <c r="H187" s="324"/>
      <c r="I187" s="344"/>
      <c r="J187" s="324"/>
      <c r="K187" s="344"/>
      <c r="L187" s="344">
        <f t="shared" si="11"/>
        <v>0</v>
      </c>
      <c r="M187" s="344" t="e">
        <f t="shared" si="12"/>
        <v>#DIV/0!</v>
      </c>
      <c r="N187" s="324"/>
    </row>
    <row r="188" spans="2:14" s="304" customFormat="1" ht="18" customHeight="1" thickBot="1">
      <c r="B188" s="324"/>
      <c r="C188" s="324"/>
      <c r="D188" s="324"/>
      <c r="E188" s="344"/>
      <c r="F188" s="324"/>
      <c r="G188" s="344"/>
      <c r="H188" s="324"/>
      <c r="I188" s="344"/>
      <c r="J188" s="324"/>
      <c r="K188" s="344"/>
      <c r="L188" s="344">
        <f t="shared" si="11"/>
        <v>0</v>
      </c>
      <c r="M188" s="344" t="e">
        <f t="shared" si="12"/>
        <v>#DIV/0!</v>
      </c>
      <c r="N188" s="324"/>
    </row>
    <row r="189" spans="2:14" s="304" customFormat="1" ht="18" customHeight="1" thickBot="1">
      <c r="B189" s="324"/>
      <c r="C189" s="324"/>
      <c r="D189" s="324"/>
      <c r="E189" s="344"/>
      <c r="F189" s="324"/>
      <c r="G189" s="344"/>
      <c r="H189" s="324"/>
      <c r="I189" s="344"/>
      <c r="J189" s="324"/>
      <c r="K189" s="344"/>
      <c r="L189" s="344">
        <f t="shared" si="11"/>
        <v>0</v>
      </c>
      <c r="M189" s="344" t="e">
        <f t="shared" si="12"/>
        <v>#DIV/0!</v>
      </c>
      <c r="N189" s="324"/>
    </row>
    <row r="190" spans="2:14" s="304" customFormat="1" ht="18" customHeight="1" thickBot="1">
      <c r="B190" s="324"/>
      <c r="C190" s="324"/>
      <c r="D190" s="324"/>
      <c r="E190" s="344"/>
      <c r="F190" s="324"/>
      <c r="G190" s="344"/>
      <c r="H190" s="324"/>
      <c r="I190" s="344"/>
      <c r="J190" s="324"/>
      <c r="K190" s="344"/>
      <c r="L190" s="344">
        <f t="shared" si="11"/>
        <v>0</v>
      </c>
      <c r="M190" s="344" t="e">
        <f t="shared" si="12"/>
        <v>#DIV/0!</v>
      </c>
      <c r="N190" s="324"/>
    </row>
    <row r="191" spans="2:14" s="304" customFormat="1" ht="18" customHeight="1" thickBot="1">
      <c r="B191" s="324"/>
      <c r="C191" s="324"/>
      <c r="D191" s="324"/>
      <c r="E191" s="344"/>
      <c r="F191" s="324"/>
      <c r="G191" s="344"/>
      <c r="H191" s="324"/>
      <c r="I191" s="344"/>
      <c r="J191" s="324"/>
      <c r="K191" s="344"/>
      <c r="L191" s="344">
        <f t="shared" si="11"/>
        <v>0</v>
      </c>
      <c r="M191" s="344" t="e">
        <f t="shared" si="12"/>
        <v>#DIV/0!</v>
      </c>
      <c r="N191" s="324"/>
    </row>
    <row r="192" spans="2:14" s="304" customFormat="1" ht="18" customHeight="1" thickBot="1">
      <c r="B192" s="324"/>
      <c r="C192" s="324"/>
      <c r="D192" s="324"/>
      <c r="E192" s="344"/>
      <c r="F192" s="324"/>
      <c r="G192" s="344"/>
      <c r="H192" s="324"/>
      <c r="I192" s="344"/>
      <c r="J192" s="324"/>
      <c r="K192" s="344"/>
      <c r="L192" s="344">
        <f t="shared" si="11"/>
        <v>0</v>
      </c>
      <c r="M192" s="344" t="e">
        <f t="shared" si="12"/>
        <v>#DIV/0!</v>
      </c>
      <c r="N192" s="324"/>
    </row>
    <row r="193" spans="2:14" s="304" customFormat="1" ht="18" customHeight="1" thickBot="1">
      <c r="B193" s="324"/>
      <c r="C193" s="324"/>
      <c r="D193" s="324"/>
      <c r="E193" s="344"/>
      <c r="F193" s="324"/>
      <c r="G193" s="344"/>
      <c r="H193" s="324"/>
      <c r="I193" s="344"/>
      <c r="J193" s="324"/>
      <c r="K193" s="344"/>
      <c r="L193" s="344"/>
      <c r="M193" s="344"/>
      <c r="N193" s="51"/>
    </row>
    <row r="194" spans="2:14" s="304" customFormat="1" ht="18" customHeight="1" thickBot="1">
      <c r="B194" s="324"/>
      <c r="C194" s="324"/>
      <c r="D194" s="324"/>
      <c r="E194" s="344"/>
      <c r="F194" s="324"/>
      <c r="G194" s="344"/>
      <c r="H194" s="324"/>
      <c r="I194" s="344"/>
      <c r="J194" s="324"/>
      <c r="K194" s="344"/>
      <c r="L194" s="344"/>
      <c r="M194" s="344"/>
      <c r="N194" s="51"/>
    </row>
    <row r="195" spans="2:14" s="304" customFormat="1" ht="18" customHeight="1" thickBot="1">
      <c r="B195" s="324"/>
      <c r="C195" s="324"/>
      <c r="D195" s="324"/>
      <c r="E195" s="344"/>
      <c r="F195" s="324"/>
      <c r="G195" s="344"/>
      <c r="H195" s="324"/>
      <c r="I195" s="344"/>
      <c r="J195" s="324"/>
      <c r="K195" s="344"/>
      <c r="L195" s="344"/>
      <c r="M195" s="344"/>
      <c r="N195" s="51"/>
    </row>
    <row r="196" spans="2:14" ht="19.5" customHeight="1" thickBot="1">
      <c r="B196" s="560" t="e">
        <f>H198/H199</f>
        <v>#DIV/0!</v>
      </c>
      <c r="C196" s="561"/>
      <c r="D196" s="561"/>
      <c r="E196" s="561"/>
      <c r="F196" s="561"/>
      <c r="G196" s="561"/>
      <c r="H196" s="561"/>
      <c r="I196" s="561"/>
      <c r="J196" s="561"/>
      <c r="K196" s="561"/>
      <c r="L196" s="561"/>
      <c r="M196" s="562"/>
      <c r="N196" s="112">
        <f>SUM(N181:N195)</f>
        <v>0</v>
      </c>
    </row>
    <row r="197" spans="2:14" ht="17.25" customHeight="1" thickBot="1">
      <c r="B197" s="50">
        <v>7.2</v>
      </c>
    </row>
    <row r="198" spans="2:14" ht="41.25" customHeight="1" thickBot="1">
      <c r="B198" s="42"/>
      <c r="C198" s="527" t="s">
        <v>215</v>
      </c>
      <c r="D198" s="528"/>
      <c r="E198" s="528"/>
      <c r="F198" s="529"/>
      <c r="G198" s="528" t="s">
        <v>877</v>
      </c>
      <c r="H198" s="660">
        <f>N196</f>
        <v>0</v>
      </c>
      <c r="I198" s="661"/>
      <c r="J198" s="654" t="s">
        <v>876</v>
      </c>
      <c r="K198" s="655"/>
      <c r="L198" s="655"/>
      <c r="M198" s="655"/>
      <c r="N198" s="656"/>
    </row>
    <row r="199" spans="2:14" ht="22.5" customHeight="1" thickBot="1">
      <c r="B199" s="42"/>
      <c r="C199" s="651"/>
      <c r="D199" s="652"/>
      <c r="E199" s="652"/>
      <c r="F199" s="653"/>
      <c r="G199" s="652"/>
      <c r="H199" s="662"/>
      <c r="I199" s="663"/>
      <c r="J199" s="657" t="s">
        <v>1104</v>
      </c>
      <c r="K199" s="658"/>
      <c r="L199" s="658"/>
      <c r="M199" s="658"/>
      <c r="N199" s="659"/>
    </row>
    <row r="200" spans="2:14" s="72" customFormat="1" ht="24" customHeight="1" thickBot="1">
      <c r="B200" s="107"/>
      <c r="C200" s="651"/>
      <c r="D200" s="652"/>
      <c r="E200" s="652"/>
      <c r="F200" s="653"/>
      <c r="G200" s="88"/>
      <c r="H200" s="108"/>
      <c r="I200" s="496" t="e">
        <f>H198*30/H199</f>
        <v>#DIV/0!</v>
      </c>
      <c r="J200" s="497"/>
      <c r="K200" s="108" t="s">
        <v>875</v>
      </c>
      <c r="L200" s="108"/>
      <c r="M200" s="108"/>
      <c r="N200" s="109"/>
    </row>
    <row r="201" spans="2:14" ht="5.25" customHeight="1" thickBot="1">
      <c r="C201" s="530"/>
      <c r="D201" s="531"/>
      <c r="E201" s="531"/>
      <c r="F201" s="532"/>
      <c r="G201" s="106"/>
      <c r="H201" s="92"/>
      <c r="I201" s="92"/>
      <c r="J201" s="92"/>
      <c r="K201" s="92"/>
      <c r="L201" s="92" t="s">
        <v>216</v>
      </c>
      <c r="M201" s="92"/>
      <c r="N201" s="44"/>
    </row>
    <row r="202" spans="2:14" ht="7.5" customHeight="1"/>
    <row r="203" spans="2:14" ht="22.5">
      <c r="B203" s="523" t="s">
        <v>217</v>
      </c>
      <c r="C203" s="523"/>
      <c r="D203" s="523"/>
      <c r="E203" s="523"/>
      <c r="F203" s="523"/>
      <c r="G203" s="523"/>
      <c r="H203" s="523"/>
      <c r="I203" s="523"/>
      <c r="J203" s="523"/>
      <c r="K203" s="523"/>
      <c r="L203" s="523"/>
      <c r="M203" s="523"/>
      <c r="N203" s="523"/>
    </row>
    <row r="204" spans="2:14" ht="26.25">
      <c r="B204" s="38"/>
    </row>
    <row r="205" spans="2:14" ht="52.5" customHeight="1">
      <c r="B205" s="38"/>
      <c r="C205" s="538" t="s">
        <v>878</v>
      </c>
      <c r="D205" s="538"/>
      <c r="E205" s="538"/>
      <c r="F205" s="538"/>
      <c r="G205" s="538"/>
      <c r="H205" s="538"/>
      <c r="I205" s="538"/>
      <c r="J205" s="538"/>
      <c r="K205" s="538"/>
      <c r="L205" s="538"/>
      <c r="M205" s="538"/>
      <c r="N205" s="538"/>
    </row>
    <row r="206" spans="2:14" ht="71.25" customHeight="1" thickBot="1">
      <c r="B206" s="495" t="s">
        <v>879</v>
      </c>
      <c r="C206" s="495"/>
      <c r="D206" s="495"/>
      <c r="E206" s="495"/>
      <c r="F206" s="495"/>
      <c r="G206" s="495"/>
      <c r="H206" s="495"/>
      <c r="I206" s="495"/>
      <c r="J206" s="495"/>
      <c r="K206" s="495"/>
      <c r="L206" s="495"/>
      <c r="M206" s="495"/>
      <c r="N206" s="495"/>
    </row>
    <row r="207" spans="2:14" ht="49.5" customHeight="1" thickBot="1">
      <c r="B207" s="522" t="s">
        <v>5</v>
      </c>
      <c r="C207" s="527" t="s">
        <v>108</v>
      </c>
      <c r="D207" s="528"/>
      <c r="E207" s="528"/>
      <c r="F207" s="529"/>
      <c r="G207" s="522" t="s">
        <v>218</v>
      </c>
      <c r="H207" s="522"/>
      <c r="I207" s="522"/>
      <c r="J207" s="522" t="s">
        <v>219</v>
      </c>
      <c r="K207" s="522"/>
      <c r="L207" s="522"/>
      <c r="M207" s="522" t="s">
        <v>220</v>
      </c>
      <c r="N207" s="522" t="s">
        <v>221</v>
      </c>
    </row>
    <row r="208" spans="2:14" ht="57" customHeight="1" thickBot="1">
      <c r="B208" s="522"/>
      <c r="C208" s="530"/>
      <c r="D208" s="531"/>
      <c r="E208" s="531"/>
      <c r="F208" s="532"/>
      <c r="G208" s="71" t="s">
        <v>98</v>
      </c>
      <c r="H208" s="522" t="s">
        <v>154</v>
      </c>
      <c r="I208" s="522"/>
      <c r="J208" s="71" t="s">
        <v>98</v>
      </c>
      <c r="K208" s="522" t="s">
        <v>154</v>
      </c>
      <c r="L208" s="522"/>
      <c r="M208" s="522"/>
      <c r="N208" s="522"/>
    </row>
    <row r="209" spans="2:14" ht="63.75" customHeight="1" thickBot="1">
      <c r="B209" s="103">
        <v>1</v>
      </c>
      <c r="C209" s="520" t="s">
        <v>222</v>
      </c>
      <c r="D209" s="533"/>
      <c r="E209" s="533"/>
      <c r="F209" s="534"/>
      <c r="G209" s="103">
        <v>1</v>
      </c>
      <c r="H209" s="525"/>
      <c r="I209" s="526"/>
      <c r="J209" s="110">
        <v>1.5</v>
      </c>
      <c r="K209" s="525"/>
      <c r="L209" s="526"/>
      <c r="M209" s="110">
        <v>2.5</v>
      </c>
      <c r="N209" s="327">
        <f>H209+K209</f>
        <v>0</v>
      </c>
    </row>
    <row r="210" spans="2:14" ht="46.5" customHeight="1" thickBot="1">
      <c r="B210" s="103">
        <v>2</v>
      </c>
      <c r="C210" s="520" t="s">
        <v>223</v>
      </c>
      <c r="D210" s="533"/>
      <c r="E210" s="533"/>
      <c r="F210" s="534"/>
      <c r="G210" s="103">
        <v>1</v>
      </c>
      <c r="H210" s="525"/>
      <c r="I210" s="526"/>
      <c r="J210" s="110">
        <v>1.5</v>
      </c>
      <c r="K210" s="525"/>
      <c r="L210" s="526"/>
      <c r="M210" s="110">
        <v>2.5</v>
      </c>
      <c r="N210" s="327">
        <f t="shared" ref="N210:N212" si="13">H210+K210</f>
        <v>0</v>
      </c>
    </row>
    <row r="211" spans="2:14" ht="46.5" customHeight="1" thickBot="1">
      <c r="B211" s="103">
        <v>3</v>
      </c>
      <c r="C211" s="520" t="s">
        <v>224</v>
      </c>
      <c r="D211" s="533"/>
      <c r="E211" s="533"/>
      <c r="F211" s="534"/>
      <c r="G211" s="103">
        <v>1</v>
      </c>
      <c r="H211" s="525"/>
      <c r="I211" s="526"/>
      <c r="J211" s="110">
        <v>1.5</v>
      </c>
      <c r="K211" s="525"/>
      <c r="L211" s="526"/>
      <c r="M211" s="110">
        <v>2.5</v>
      </c>
      <c r="N211" s="327">
        <f t="shared" si="13"/>
        <v>0</v>
      </c>
    </row>
    <row r="212" spans="2:14" ht="63" customHeight="1" thickBot="1">
      <c r="B212" s="103">
        <v>4</v>
      </c>
      <c r="C212" s="520" t="s">
        <v>225</v>
      </c>
      <c r="D212" s="533"/>
      <c r="E212" s="533"/>
      <c r="F212" s="534"/>
      <c r="G212" s="103">
        <v>1</v>
      </c>
      <c r="H212" s="525"/>
      <c r="I212" s="526"/>
      <c r="J212" s="110">
        <v>1.5</v>
      </c>
      <c r="K212" s="525"/>
      <c r="L212" s="526"/>
      <c r="M212" s="110">
        <v>2.5</v>
      </c>
      <c r="N212" s="327">
        <f t="shared" si="13"/>
        <v>0</v>
      </c>
    </row>
    <row r="213" spans="2:14" ht="34.5" customHeight="1" thickBot="1">
      <c r="B213" s="111"/>
      <c r="C213" s="535" t="s">
        <v>226</v>
      </c>
      <c r="D213" s="536"/>
      <c r="E213" s="536"/>
      <c r="F213" s="537"/>
      <c r="G213" s="112">
        <f>SUM(G209:G212)</f>
        <v>4</v>
      </c>
      <c r="H213" s="525">
        <v>0</v>
      </c>
      <c r="I213" s="526"/>
      <c r="J213" s="112">
        <f>SUM(J209:J212)</f>
        <v>6</v>
      </c>
      <c r="K213" s="525">
        <v>0</v>
      </c>
      <c r="L213" s="526"/>
      <c r="M213" s="112">
        <f>SUM(M209:M212)</f>
        <v>10</v>
      </c>
      <c r="N213" s="112">
        <f>SUM(N209:N212)</f>
        <v>0</v>
      </c>
    </row>
    <row r="214" spans="2:14" ht="15.75">
      <c r="B214" s="67"/>
    </row>
    <row r="215" spans="2:14" ht="40.5" customHeight="1">
      <c r="B215" s="523" t="s">
        <v>880</v>
      </c>
      <c r="C215" s="523"/>
      <c r="D215" s="523"/>
      <c r="E215" s="523"/>
      <c r="F215" s="523"/>
      <c r="G215" s="523"/>
      <c r="H215" s="523"/>
      <c r="I215" s="523"/>
      <c r="J215" s="523"/>
      <c r="K215" s="523"/>
      <c r="L215" s="523"/>
      <c r="M215" s="523"/>
      <c r="N215" s="523"/>
    </row>
    <row r="216" spans="2:14" ht="21.75">
      <c r="B216" s="524"/>
      <c r="C216" s="524"/>
      <c r="D216" s="524"/>
      <c r="E216" s="524"/>
      <c r="F216" s="524"/>
      <c r="G216" s="524"/>
      <c r="H216" s="524"/>
      <c r="I216" s="524"/>
      <c r="J216" s="524"/>
      <c r="K216" s="524"/>
      <c r="L216" s="524"/>
      <c r="M216" s="524"/>
      <c r="N216" s="524"/>
    </row>
  </sheetData>
  <mergeCells count="494">
    <mergeCell ref="J33:N33"/>
    <mergeCell ref="G33:I33"/>
    <mergeCell ref="I32:N32"/>
    <mergeCell ref="G32:H32"/>
    <mergeCell ref="B31:C31"/>
    <mergeCell ref="B32:F33"/>
    <mergeCell ref="B34:C34"/>
    <mergeCell ref="D34:N34"/>
    <mergeCell ref="C35:N35"/>
    <mergeCell ref="B27:N27"/>
    <mergeCell ref="B28:N28"/>
    <mergeCell ref="B29:N29"/>
    <mergeCell ref="B30:N30"/>
    <mergeCell ref="M22:N22"/>
    <mergeCell ref="M23:N23"/>
    <mergeCell ref="M24:N24"/>
    <mergeCell ref="M25:N25"/>
    <mergeCell ref="M26:N26"/>
    <mergeCell ref="D26:L26"/>
    <mergeCell ref="D22:L22"/>
    <mergeCell ref="D23:L23"/>
    <mergeCell ref="D24:L24"/>
    <mergeCell ref="D25:L25"/>
    <mergeCell ref="B23:C23"/>
    <mergeCell ref="B24:C24"/>
    <mergeCell ref="B22:C22"/>
    <mergeCell ref="B25:C25"/>
    <mergeCell ref="B26:C26"/>
    <mergeCell ref="B10:C10"/>
    <mergeCell ref="B15:N15"/>
    <mergeCell ref="M16:N16"/>
    <mergeCell ref="D16:L16"/>
    <mergeCell ref="M17:N17"/>
    <mergeCell ref="M18:N18"/>
    <mergeCell ref="M19:N19"/>
    <mergeCell ref="M20:N20"/>
    <mergeCell ref="M21:N21"/>
    <mergeCell ref="B16:C16"/>
    <mergeCell ref="B17:C17"/>
    <mergeCell ref="B18:C18"/>
    <mergeCell ref="B19:C19"/>
    <mergeCell ref="B20:C20"/>
    <mergeCell ref="B21:C21"/>
    <mergeCell ref="D17:L17"/>
    <mergeCell ref="D18:L18"/>
    <mergeCell ref="D19:L19"/>
    <mergeCell ref="D20:L20"/>
    <mergeCell ref="D21:L21"/>
    <mergeCell ref="C1:N1"/>
    <mergeCell ref="J3:K3"/>
    <mergeCell ref="J4:K4"/>
    <mergeCell ref="L3:N3"/>
    <mergeCell ref="L4:N4"/>
    <mergeCell ref="D4:I4"/>
    <mergeCell ref="D3:I3"/>
    <mergeCell ref="D5:I5"/>
    <mergeCell ref="D6:I6"/>
    <mergeCell ref="B3:C3"/>
    <mergeCell ref="B4:C4"/>
    <mergeCell ref="B5:C5"/>
    <mergeCell ref="J5:K5"/>
    <mergeCell ref="L5:N5"/>
    <mergeCell ref="B6:C6"/>
    <mergeCell ref="J6:K6"/>
    <mergeCell ref="L6:N6"/>
    <mergeCell ref="B2:C2"/>
    <mergeCell ref="D2:I2"/>
    <mergeCell ref="J2:K2"/>
    <mergeCell ref="L2:N2"/>
    <mergeCell ref="L40:N40"/>
    <mergeCell ref="L41:N41"/>
    <mergeCell ref="L42:N42"/>
    <mergeCell ref="D7:I7"/>
    <mergeCell ref="D8:I8"/>
    <mergeCell ref="D9:I9"/>
    <mergeCell ref="B7:C7"/>
    <mergeCell ref="J7:K7"/>
    <mergeCell ref="L7:N7"/>
    <mergeCell ref="B8:C8"/>
    <mergeCell ref="J8:K8"/>
    <mergeCell ref="L8:N8"/>
    <mergeCell ref="B9:C9"/>
    <mergeCell ref="J9:K9"/>
    <mergeCell ref="L9:N9"/>
    <mergeCell ref="D10:I10"/>
    <mergeCell ref="J10:K10"/>
    <mergeCell ref="L10:N10"/>
    <mergeCell ref="J11:K11"/>
    <mergeCell ref="L11:N11"/>
    <mergeCell ref="B11:I11"/>
    <mergeCell ref="B12:N12"/>
    <mergeCell ref="B13:N13"/>
    <mergeCell ref="B14:N14"/>
    <mergeCell ref="I155:J155"/>
    <mergeCell ref="B98:L98"/>
    <mergeCell ref="D101:J101"/>
    <mergeCell ref="C103:N103"/>
    <mergeCell ref="F105:N105"/>
    <mergeCell ref="F106:N106"/>
    <mergeCell ref="C105:C106"/>
    <mergeCell ref="D105:E105"/>
    <mergeCell ref="D106:E106"/>
    <mergeCell ref="D108:E108"/>
    <mergeCell ref="F108:L108"/>
    <mergeCell ref="C111:L111"/>
    <mergeCell ref="C113:N113"/>
    <mergeCell ref="D114:I114"/>
    <mergeCell ref="J114:K114"/>
    <mergeCell ref="J116:K116"/>
    <mergeCell ref="D116:I116"/>
    <mergeCell ref="D118:N118"/>
    <mergeCell ref="M98:N98"/>
    <mergeCell ref="M101:N101"/>
    <mergeCell ref="K101:L101"/>
    <mergeCell ref="C120:N120"/>
    <mergeCell ref="D121:N121"/>
    <mergeCell ref="M122:N122"/>
    <mergeCell ref="C46:N46"/>
    <mergeCell ref="L44:N44"/>
    <mergeCell ref="B54:C54"/>
    <mergeCell ref="I54:J54"/>
    <mergeCell ref="B56:C56"/>
    <mergeCell ref="D54:F54"/>
    <mergeCell ref="E179:E180"/>
    <mergeCell ref="F179:F180"/>
    <mergeCell ref="G179:G180"/>
    <mergeCell ref="F177:G177"/>
    <mergeCell ref="H177:I177"/>
    <mergeCell ref="J177:K177"/>
    <mergeCell ref="L177:L178"/>
    <mergeCell ref="M177:M178"/>
    <mergeCell ref="B177:B178"/>
    <mergeCell ref="C177:C178"/>
    <mergeCell ref="D177:D178"/>
    <mergeCell ref="B161:F161"/>
    <mergeCell ref="B172:L172"/>
    <mergeCell ref="B173:N173"/>
    <mergeCell ref="B175:N175"/>
    <mergeCell ref="I157:J157"/>
    <mergeCell ref="K157:L157"/>
    <mergeCell ref="I153:J153"/>
    <mergeCell ref="B196:M196"/>
    <mergeCell ref="B207:B208"/>
    <mergeCell ref="M207:M208"/>
    <mergeCell ref="N207:N208"/>
    <mergeCell ref="H179:H180"/>
    <mergeCell ref="I179:I180"/>
    <mergeCell ref="J179:J180"/>
    <mergeCell ref="K179:K180"/>
    <mergeCell ref="L179:L180"/>
    <mergeCell ref="B203:N203"/>
    <mergeCell ref="C198:F201"/>
    <mergeCell ref="J198:N198"/>
    <mergeCell ref="J199:N199"/>
    <mergeCell ref="N179:N180"/>
    <mergeCell ref="B179:B180"/>
    <mergeCell ref="C179:C180"/>
    <mergeCell ref="D179:D180"/>
    <mergeCell ref="H198:I198"/>
    <mergeCell ref="H199:I199"/>
    <mergeCell ref="G198:G199"/>
    <mergeCell ref="I200:J200"/>
    <mergeCell ref="C205:N205"/>
    <mergeCell ref="K208:L208"/>
    <mergeCell ref="J207:L207"/>
    <mergeCell ref="C36:D36"/>
    <mergeCell ref="C37:D37"/>
    <mergeCell ref="C38:D38"/>
    <mergeCell ref="C39:D39"/>
    <mergeCell ref="C40:D40"/>
    <mergeCell ref="C41:D41"/>
    <mergeCell ref="C42:D42"/>
    <mergeCell ref="C43:D43"/>
    <mergeCell ref="L43:N43"/>
    <mergeCell ref="H36:I36"/>
    <mergeCell ref="H37:I37"/>
    <mergeCell ref="H38:I38"/>
    <mergeCell ref="H39:I39"/>
    <mergeCell ref="H41:I41"/>
    <mergeCell ref="H42:I42"/>
    <mergeCell ref="H43:I43"/>
    <mergeCell ref="H40:I40"/>
    <mergeCell ref="E36:G36"/>
    <mergeCell ref="E37:G37"/>
    <mergeCell ref="E38:G38"/>
    <mergeCell ref="E39:G39"/>
    <mergeCell ref="L37:N37"/>
    <mergeCell ref="L38:N38"/>
    <mergeCell ref="L39:N39"/>
    <mergeCell ref="J40:K40"/>
    <mergeCell ref="J41:K41"/>
    <mergeCell ref="J42:K42"/>
    <mergeCell ref="J43:K43"/>
    <mergeCell ref="C44:K44"/>
    <mergeCell ref="E40:G40"/>
    <mergeCell ref="E41:G41"/>
    <mergeCell ref="E42:G42"/>
    <mergeCell ref="E43:G43"/>
    <mergeCell ref="L36:N36"/>
    <mergeCell ref="I47:J49"/>
    <mergeCell ref="K47:N47"/>
    <mergeCell ref="K48:N48"/>
    <mergeCell ref="K49:N49"/>
    <mergeCell ref="B50:C50"/>
    <mergeCell ref="B51:C51"/>
    <mergeCell ref="B52:C52"/>
    <mergeCell ref="B53:C53"/>
    <mergeCell ref="I50:J50"/>
    <mergeCell ref="I51:J51"/>
    <mergeCell ref="I52:J52"/>
    <mergeCell ref="I53:J53"/>
    <mergeCell ref="B47:C49"/>
    <mergeCell ref="D47:F49"/>
    <mergeCell ref="G47:H49"/>
    <mergeCell ref="D50:F50"/>
    <mergeCell ref="D51:F51"/>
    <mergeCell ref="D52:F52"/>
    <mergeCell ref="D53:F53"/>
    <mergeCell ref="J36:K36"/>
    <mergeCell ref="J37:K37"/>
    <mergeCell ref="J38:K38"/>
    <mergeCell ref="J39:K39"/>
    <mergeCell ref="B55:C55"/>
    <mergeCell ref="I55:J55"/>
    <mergeCell ref="I56:J56"/>
    <mergeCell ref="K50:N50"/>
    <mergeCell ref="K51:N51"/>
    <mergeCell ref="K52:N52"/>
    <mergeCell ref="K54:N54"/>
    <mergeCell ref="K53:N53"/>
    <mergeCell ref="K55:N55"/>
    <mergeCell ref="K56:N56"/>
    <mergeCell ref="D55:F55"/>
    <mergeCell ref="D56:F56"/>
    <mergeCell ref="G50:H50"/>
    <mergeCell ref="G51:H51"/>
    <mergeCell ref="G52:H52"/>
    <mergeCell ref="G53:H53"/>
    <mergeCell ref="G54:H54"/>
    <mergeCell ref="G55:H55"/>
    <mergeCell ref="G56:H56"/>
    <mergeCell ref="B57:J57"/>
    <mergeCell ref="K57:N57"/>
    <mergeCell ref="B59:N59"/>
    <mergeCell ref="C61:N61"/>
    <mergeCell ref="B62:C64"/>
    <mergeCell ref="D62:F64"/>
    <mergeCell ref="G62:H64"/>
    <mergeCell ref="I62:J64"/>
    <mergeCell ref="K62:N62"/>
    <mergeCell ref="K63:N63"/>
    <mergeCell ref="K64:N64"/>
    <mergeCell ref="B67:C67"/>
    <mergeCell ref="D67:F67"/>
    <mergeCell ref="G67:H67"/>
    <mergeCell ref="I67:J67"/>
    <mergeCell ref="K67:N67"/>
    <mergeCell ref="B68:C68"/>
    <mergeCell ref="D68:F68"/>
    <mergeCell ref="G68:H68"/>
    <mergeCell ref="I68:J68"/>
    <mergeCell ref="B65:C65"/>
    <mergeCell ref="D65:F65"/>
    <mergeCell ref="G65:H65"/>
    <mergeCell ref="I65:J65"/>
    <mergeCell ref="K65:N65"/>
    <mergeCell ref="B66:C66"/>
    <mergeCell ref="D66:F66"/>
    <mergeCell ref="G66:H66"/>
    <mergeCell ref="I66:J66"/>
    <mergeCell ref="K66:N66"/>
    <mergeCell ref="B71:C71"/>
    <mergeCell ref="D71:F71"/>
    <mergeCell ref="G71:H71"/>
    <mergeCell ref="I71:J71"/>
    <mergeCell ref="K71:N71"/>
    <mergeCell ref="B72:J72"/>
    <mergeCell ref="K72:N72"/>
    <mergeCell ref="K68:N68"/>
    <mergeCell ref="B70:C70"/>
    <mergeCell ref="D70:F70"/>
    <mergeCell ref="G70:H70"/>
    <mergeCell ref="I70:J70"/>
    <mergeCell ref="K70:N70"/>
    <mergeCell ref="B69:C69"/>
    <mergeCell ref="D69:F69"/>
    <mergeCell ref="G69:H69"/>
    <mergeCell ref="I69:J69"/>
    <mergeCell ref="K69:N69"/>
    <mergeCell ref="H92:I92"/>
    <mergeCell ref="J92:L92"/>
    <mergeCell ref="B91:C92"/>
    <mergeCell ref="D91:G92"/>
    <mergeCell ref="M91:N92"/>
    <mergeCell ref="H77:J77"/>
    <mergeCell ref="B74:K74"/>
    <mergeCell ref="L74:M74"/>
    <mergeCell ref="B76:G76"/>
    <mergeCell ref="J76:N76"/>
    <mergeCell ref="H76:I76"/>
    <mergeCell ref="F80:K80"/>
    <mergeCell ref="J93:L93"/>
    <mergeCell ref="J94:L94"/>
    <mergeCell ref="J95:L95"/>
    <mergeCell ref="J96:L96"/>
    <mergeCell ref="J97:L97"/>
    <mergeCell ref="D93:G93"/>
    <mergeCell ref="B80:D82"/>
    <mergeCell ref="E80:E81"/>
    <mergeCell ref="F81:M81"/>
    <mergeCell ref="I82:K82"/>
    <mergeCell ref="F82:H82"/>
    <mergeCell ref="D94:G94"/>
    <mergeCell ref="D95:G95"/>
    <mergeCell ref="D96:G96"/>
    <mergeCell ref="H96:I96"/>
    <mergeCell ref="M93:N93"/>
    <mergeCell ref="M94:N94"/>
    <mergeCell ref="M95:N95"/>
    <mergeCell ref="M96:N96"/>
    <mergeCell ref="B83:N83"/>
    <mergeCell ref="B84:G84"/>
    <mergeCell ref="B89:N89"/>
    <mergeCell ref="J91:L91"/>
    <mergeCell ref="H91:I91"/>
    <mergeCell ref="B93:C93"/>
    <mergeCell ref="B94:C94"/>
    <mergeCell ref="B95:C95"/>
    <mergeCell ref="B96:C96"/>
    <mergeCell ref="B97:C97"/>
    <mergeCell ref="H93:I93"/>
    <mergeCell ref="H94:I94"/>
    <mergeCell ref="H95:I95"/>
    <mergeCell ref="H97:I97"/>
    <mergeCell ref="C119:J119"/>
    <mergeCell ref="K119:L119"/>
    <mergeCell ref="D97:G97"/>
    <mergeCell ref="K122:L122"/>
    <mergeCell ref="M123:N123"/>
    <mergeCell ref="M124:N124"/>
    <mergeCell ref="M125:N125"/>
    <mergeCell ref="M126:N126"/>
    <mergeCell ref="K123:L123"/>
    <mergeCell ref="K124:L124"/>
    <mergeCell ref="K125:L125"/>
    <mergeCell ref="E122:J122"/>
    <mergeCell ref="C126:L126"/>
    <mergeCell ref="C122:D122"/>
    <mergeCell ref="C123:D123"/>
    <mergeCell ref="C124:D124"/>
    <mergeCell ref="C125:D125"/>
    <mergeCell ref="E123:J123"/>
    <mergeCell ref="E124:J124"/>
    <mergeCell ref="E125:J125"/>
    <mergeCell ref="M97:N97"/>
    <mergeCell ref="D127:N127"/>
    <mergeCell ref="M128:N128"/>
    <mergeCell ref="M129:N129"/>
    <mergeCell ref="K128:L128"/>
    <mergeCell ref="K129:L129"/>
    <mergeCell ref="C128:J128"/>
    <mergeCell ref="C129:J129"/>
    <mergeCell ref="B130:N130"/>
    <mergeCell ref="C131:J131"/>
    <mergeCell ref="B131:B133"/>
    <mergeCell ref="C132:J132"/>
    <mergeCell ref="C133:J133"/>
    <mergeCell ref="M139:N142"/>
    <mergeCell ref="M143:N143"/>
    <mergeCell ref="K141:L142"/>
    <mergeCell ref="K139:L140"/>
    <mergeCell ref="B144:K144"/>
    <mergeCell ref="L144:M144"/>
    <mergeCell ref="K133:L133"/>
    <mergeCell ref="M131:N133"/>
    <mergeCell ref="K131:L132"/>
    <mergeCell ref="B134:N134"/>
    <mergeCell ref="B136:N136"/>
    <mergeCell ref="B138:N138"/>
    <mergeCell ref="K135:L135"/>
    <mergeCell ref="K137:L137"/>
    <mergeCell ref="M135:N135"/>
    <mergeCell ref="M137:N137"/>
    <mergeCell ref="C135:J135"/>
    <mergeCell ref="C137:J137"/>
    <mergeCell ref="B139:B142"/>
    <mergeCell ref="C139:J139"/>
    <mergeCell ref="C140:J140"/>
    <mergeCell ref="C141:J141"/>
    <mergeCell ref="C142:J142"/>
    <mergeCell ref="B143:L143"/>
    <mergeCell ref="K155:L155"/>
    <mergeCell ref="C146:N146"/>
    <mergeCell ref="B148:F149"/>
    <mergeCell ref="G148:H148"/>
    <mergeCell ref="G149:H149"/>
    <mergeCell ref="I148:J148"/>
    <mergeCell ref="I149:J149"/>
    <mergeCell ref="K148:L148"/>
    <mergeCell ref="K149:L149"/>
    <mergeCell ref="M148:N148"/>
    <mergeCell ref="M149:N149"/>
    <mergeCell ref="B150:N150"/>
    <mergeCell ref="G151:H151"/>
    <mergeCell ref="I151:J151"/>
    <mergeCell ref="K151:L151"/>
    <mergeCell ref="B151:F151"/>
    <mergeCell ref="B152:F152"/>
    <mergeCell ref="G152:H152"/>
    <mergeCell ref="I152:J152"/>
    <mergeCell ref="K152:L152"/>
    <mergeCell ref="B153:F153"/>
    <mergeCell ref="K153:L153"/>
    <mergeCell ref="B155:F155"/>
    <mergeCell ref="G155:H155"/>
    <mergeCell ref="I159:J159"/>
    <mergeCell ref="K159:L159"/>
    <mergeCell ref="B160:F160"/>
    <mergeCell ref="G160:H160"/>
    <mergeCell ref="I160:J160"/>
    <mergeCell ref="K160:L160"/>
    <mergeCell ref="B156:F156"/>
    <mergeCell ref="G156:H156"/>
    <mergeCell ref="I156:J156"/>
    <mergeCell ref="K156:L156"/>
    <mergeCell ref="B157:F157"/>
    <mergeCell ref="G207:I207"/>
    <mergeCell ref="H208:I208"/>
    <mergeCell ref="B215:N215"/>
    <mergeCell ref="B216:N216"/>
    <mergeCell ref="K209:L209"/>
    <mergeCell ref="K210:L210"/>
    <mergeCell ref="K211:L211"/>
    <mergeCell ref="K212:L212"/>
    <mergeCell ref="K213:L213"/>
    <mergeCell ref="C207:F208"/>
    <mergeCell ref="C209:F209"/>
    <mergeCell ref="C210:F210"/>
    <mergeCell ref="C211:F211"/>
    <mergeCell ref="C212:F212"/>
    <mergeCell ref="C213:F213"/>
    <mergeCell ref="H209:I209"/>
    <mergeCell ref="H210:I210"/>
    <mergeCell ref="H211:I211"/>
    <mergeCell ref="H212:I212"/>
    <mergeCell ref="H213:I213"/>
    <mergeCell ref="M151:N151"/>
    <mergeCell ref="K168:L168"/>
    <mergeCell ref="K169:L169"/>
    <mergeCell ref="M168:M169"/>
    <mergeCell ref="N168:N169"/>
    <mergeCell ref="B168:F169"/>
    <mergeCell ref="G168:G169"/>
    <mergeCell ref="H168:J169"/>
    <mergeCell ref="M170:M171"/>
    <mergeCell ref="N170:N171"/>
    <mergeCell ref="K170:L170"/>
    <mergeCell ref="K171:L171"/>
    <mergeCell ref="B170:F171"/>
    <mergeCell ref="G170:G171"/>
    <mergeCell ref="H170:J171"/>
    <mergeCell ref="M165:N165"/>
    <mergeCell ref="K165:L165"/>
    <mergeCell ref="G165:J165"/>
    <mergeCell ref="B165:F165"/>
    <mergeCell ref="B166:F167"/>
    <mergeCell ref="M166:M167"/>
    <mergeCell ref="N166:N167"/>
    <mergeCell ref="K166:L166"/>
    <mergeCell ref="K167:L167"/>
    <mergeCell ref="B206:N206"/>
    <mergeCell ref="M172:N172"/>
    <mergeCell ref="E177:E178"/>
    <mergeCell ref="N177:N178"/>
    <mergeCell ref="M152:N152"/>
    <mergeCell ref="M155:N155"/>
    <mergeCell ref="M156:N156"/>
    <mergeCell ref="M159:N159"/>
    <mergeCell ref="M160:N160"/>
    <mergeCell ref="G166:G167"/>
    <mergeCell ref="H166:J167"/>
    <mergeCell ref="I161:J161"/>
    <mergeCell ref="K161:L161"/>
    <mergeCell ref="B154:N154"/>
    <mergeCell ref="B158:N158"/>
    <mergeCell ref="B162:F162"/>
    <mergeCell ref="G153:H153"/>
    <mergeCell ref="G157:H157"/>
    <mergeCell ref="G161:H161"/>
    <mergeCell ref="G162:H162"/>
    <mergeCell ref="I162:J162"/>
    <mergeCell ref="K162:L162"/>
    <mergeCell ref="B159:F159"/>
    <mergeCell ref="G159:H159"/>
  </mergeCells>
  <pageMargins left="0.25" right="0.25"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dimension ref="B1:L221"/>
  <sheetViews>
    <sheetView view="pageBreakPreview" zoomScale="88" zoomScaleNormal="96" zoomScaleSheetLayoutView="88" workbookViewId="0">
      <selection activeCell="O246" sqref="N246:O246"/>
    </sheetView>
  </sheetViews>
  <sheetFormatPr defaultRowHeight="15"/>
  <cols>
    <col min="1" max="1" width="5.42578125" style="39" customWidth="1"/>
    <col min="2" max="2" width="7.5703125" style="39" customWidth="1"/>
    <col min="3" max="4" width="9.28515625" style="39" customWidth="1"/>
    <col min="5" max="5" width="7.28515625" style="39" customWidth="1"/>
    <col min="6" max="6" width="6.28515625" style="39" customWidth="1"/>
    <col min="7" max="7" width="8.28515625" style="39" customWidth="1"/>
    <col min="8" max="9" width="6.85546875" style="39" customWidth="1"/>
    <col min="10" max="10" width="8.28515625" style="39" customWidth="1"/>
    <col min="11" max="11" width="11.5703125" style="39" customWidth="1"/>
    <col min="12" max="12" width="3.140625" style="39" customWidth="1"/>
    <col min="13" max="13" width="12" style="39" bestFit="1" customWidth="1"/>
    <col min="14" max="16384" width="9.140625" style="39"/>
  </cols>
  <sheetData>
    <row r="1" spans="2:12" s="160" customFormat="1" ht="24.75" customHeight="1" thickBot="1">
      <c r="B1" s="760" t="s">
        <v>881</v>
      </c>
      <c r="C1" s="760"/>
      <c r="D1" s="760"/>
      <c r="E1" s="760"/>
      <c r="F1" s="760"/>
      <c r="G1" s="760"/>
      <c r="H1" s="760"/>
      <c r="I1" s="760"/>
      <c r="J1" s="760"/>
      <c r="K1" s="760"/>
    </row>
    <row r="2" spans="2:12" ht="54.75" customHeight="1" thickBot="1">
      <c r="B2" s="87" t="s">
        <v>227</v>
      </c>
      <c r="C2" s="612" t="s">
        <v>97</v>
      </c>
      <c r="D2" s="612"/>
      <c r="E2" s="612"/>
      <c r="F2" s="612"/>
      <c r="G2" s="612"/>
      <c r="H2" s="612"/>
      <c r="I2" s="612"/>
      <c r="J2" s="87" t="s">
        <v>228</v>
      </c>
      <c r="K2" s="560" t="s">
        <v>229</v>
      </c>
      <c r="L2" s="562"/>
    </row>
    <row r="3" spans="2:12" ht="21.75" customHeight="1" thickBot="1">
      <c r="B3" s="76">
        <v>1</v>
      </c>
      <c r="C3" s="564" t="s">
        <v>230</v>
      </c>
      <c r="D3" s="564"/>
      <c r="E3" s="564"/>
      <c r="F3" s="564"/>
      <c r="G3" s="564"/>
      <c r="H3" s="564"/>
      <c r="I3" s="564"/>
      <c r="J3" s="77" t="s">
        <v>101</v>
      </c>
      <c r="K3" s="740" t="s">
        <v>101</v>
      </c>
      <c r="L3" s="741"/>
    </row>
    <row r="4" spans="2:12" ht="21.75" customHeight="1" thickBot="1">
      <c r="B4" s="76">
        <v>2</v>
      </c>
      <c r="C4" s="564" t="s">
        <v>231</v>
      </c>
      <c r="D4" s="564"/>
      <c r="E4" s="564"/>
      <c r="F4" s="564"/>
      <c r="G4" s="564"/>
      <c r="H4" s="564"/>
      <c r="I4" s="564"/>
      <c r="J4" s="76">
        <v>15</v>
      </c>
      <c r="K4" s="779">
        <f>C51</f>
        <v>0</v>
      </c>
      <c r="L4" s="741"/>
    </row>
    <row r="5" spans="2:12" ht="21.75" customHeight="1" thickBot="1">
      <c r="B5" s="76">
        <v>3</v>
      </c>
      <c r="C5" s="564" t="s">
        <v>232</v>
      </c>
      <c r="D5" s="564"/>
      <c r="E5" s="564"/>
      <c r="F5" s="564"/>
      <c r="G5" s="564"/>
      <c r="H5" s="564"/>
      <c r="I5" s="564"/>
      <c r="J5" s="76">
        <v>20</v>
      </c>
      <c r="K5" s="779" t="e">
        <f>H117</f>
        <v>#DIV/0!</v>
      </c>
      <c r="L5" s="741"/>
    </row>
    <row r="6" spans="2:12" ht="21.75" customHeight="1" thickBot="1">
      <c r="B6" s="76">
        <v>4</v>
      </c>
      <c r="C6" s="564" t="s">
        <v>233</v>
      </c>
      <c r="D6" s="564"/>
      <c r="E6" s="564"/>
      <c r="F6" s="564"/>
      <c r="G6" s="564"/>
      <c r="H6" s="564"/>
      <c r="I6" s="564"/>
      <c r="J6" s="76">
        <v>15</v>
      </c>
      <c r="K6" s="779">
        <f>K138</f>
        <v>0</v>
      </c>
      <c r="L6" s="741"/>
    </row>
    <row r="7" spans="2:12" ht="21.75" customHeight="1" thickBot="1">
      <c r="B7" s="76">
        <v>5</v>
      </c>
      <c r="C7" s="564" t="s">
        <v>234</v>
      </c>
      <c r="D7" s="564"/>
      <c r="E7" s="564"/>
      <c r="F7" s="564"/>
      <c r="G7" s="564"/>
      <c r="H7" s="564"/>
      <c r="I7" s="564"/>
      <c r="J7" s="76">
        <v>20</v>
      </c>
      <c r="K7" s="779" t="e">
        <f>G176</f>
        <v>#DIV/0!</v>
      </c>
      <c r="L7" s="741"/>
    </row>
    <row r="8" spans="2:12" ht="39.75" customHeight="1" thickBot="1">
      <c r="B8" s="76">
        <v>6</v>
      </c>
      <c r="C8" s="564" t="s">
        <v>235</v>
      </c>
      <c r="D8" s="564"/>
      <c r="E8" s="564"/>
      <c r="F8" s="564"/>
      <c r="G8" s="564"/>
      <c r="H8" s="564"/>
      <c r="I8" s="564"/>
      <c r="J8" s="76">
        <v>20</v>
      </c>
      <c r="K8" s="779" t="e">
        <f>F202</f>
        <v>#DIV/0!</v>
      </c>
      <c r="L8" s="741"/>
    </row>
    <row r="9" spans="2:12" ht="56.25" customHeight="1" thickBot="1">
      <c r="B9" s="76">
        <v>7</v>
      </c>
      <c r="C9" s="564" t="s">
        <v>236</v>
      </c>
      <c r="D9" s="564"/>
      <c r="E9" s="564"/>
      <c r="F9" s="564"/>
      <c r="G9" s="564"/>
      <c r="H9" s="564"/>
      <c r="I9" s="564"/>
      <c r="J9" s="76">
        <v>10</v>
      </c>
      <c r="K9" s="779">
        <f>K215</f>
        <v>0</v>
      </c>
      <c r="L9" s="741"/>
    </row>
    <row r="10" spans="2:12" ht="21.75" customHeight="1" thickBot="1">
      <c r="B10" s="77"/>
      <c r="C10" s="612" t="s">
        <v>14</v>
      </c>
      <c r="D10" s="612"/>
      <c r="E10" s="612"/>
      <c r="F10" s="612"/>
      <c r="G10" s="612"/>
      <c r="H10" s="612"/>
      <c r="I10" s="612"/>
      <c r="J10" s="78">
        <v>100</v>
      </c>
      <c r="K10" s="780" t="e">
        <f>SUM(K4:L9)</f>
        <v>#DIV/0!</v>
      </c>
      <c r="L10" s="449"/>
    </row>
    <row r="11" spans="2:12" ht="29.25" customHeight="1">
      <c r="B11" s="538" t="s">
        <v>237</v>
      </c>
      <c r="C11" s="538"/>
      <c r="D11" s="538"/>
      <c r="E11" s="538"/>
      <c r="F11" s="538"/>
      <c r="G11" s="538"/>
      <c r="H11" s="538"/>
      <c r="I11" s="538"/>
      <c r="J11" s="538"/>
      <c r="K11" s="538"/>
      <c r="L11" s="538"/>
    </row>
    <row r="12" spans="2:12" s="72" customFormat="1" ht="24" customHeight="1">
      <c r="B12" s="777" t="s">
        <v>882</v>
      </c>
      <c r="C12" s="777"/>
      <c r="D12" s="777"/>
      <c r="E12" s="777"/>
      <c r="F12" s="777"/>
      <c r="G12" s="778"/>
      <c r="H12" s="778"/>
      <c r="I12" s="778"/>
      <c r="J12" s="778"/>
      <c r="K12" s="778"/>
    </row>
    <row r="13" spans="2:12" s="72" customFormat="1" ht="24" customHeight="1">
      <c r="B13" s="776" t="s">
        <v>1089</v>
      </c>
      <c r="C13" s="776"/>
      <c r="D13" s="776"/>
      <c r="E13" s="776"/>
      <c r="F13" s="776"/>
      <c r="G13" s="778"/>
      <c r="H13" s="778"/>
      <c r="I13" s="778"/>
      <c r="J13" s="778"/>
      <c r="K13" s="778"/>
    </row>
    <row r="14" spans="2:12" ht="21.75" customHeight="1" thickBot="1">
      <c r="B14" s="713" t="s">
        <v>112</v>
      </c>
      <c r="C14" s="713"/>
      <c r="D14" s="713"/>
    </row>
    <row r="15" spans="2:12" ht="38.25" customHeight="1" thickBot="1">
      <c r="B15" s="87" t="s">
        <v>113</v>
      </c>
      <c r="C15" s="612" t="s">
        <v>114</v>
      </c>
      <c r="D15" s="612"/>
      <c r="E15" s="612"/>
      <c r="F15" s="612"/>
      <c r="G15" s="612"/>
      <c r="H15" s="612"/>
      <c r="I15" s="612"/>
      <c r="J15" s="612"/>
      <c r="K15" s="740" t="s">
        <v>18</v>
      </c>
      <c r="L15" s="741"/>
    </row>
    <row r="16" spans="2:12" ht="19.5" thickBot="1">
      <c r="B16" s="76">
        <v>1</v>
      </c>
      <c r="C16" s="688"/>
      <c r="D16" s="689"/>
      <c r="E16" s="689"/>
      <c r="F16" s="689"/>
      <c r="G16" s="689"/>
      <c r="H16" s="689"/>
      <c r="I16" s="689"/>
      <c r="J16" s="689"/>
      <c r="K16" s="563"/>
      <c r="L16" s="563"/>
    </row>
    <row r="17" spans="2:12" ht="19.5" thickBot="1">
      <c r="B17" s="76">
        <v>2</v>
      </c>
      <c r="C17" s="688"/>
      <c r="D17" s="689"/>
      <c r="E17" s="689"/>
      <c r="F17" s="689"/>
      <c r="G17" s="689"/>
      <c r="H17" s="689"/>
      <c r="I17" s="689"/>
      <c r="J17" s="689"/>
      <c r="K17" s="563"/>
      <c r="L17" s="563"/>
    </row>
    <row r="18" spans="2:12" ht="19.5" thickBot="1">
      <c r="B18" s="76">
        <v>3</v>
      </c>
      <c r="C18" s="688"/>
      <c r="D18" s="689"/>
      <c r="E18" s="689"/>
      <c r="F18" s="689"/>
      <c r="G18" s="689"/>
      <c r="H18" s="689"/>
      <c r="I18" s="689"/>
      <c r="J18" s="689"/>
      <c r="K18" s="563"/>
      <c r="L18" s="563"/>
    </row>
    <row r="19" spans="2:12" ht="19.5" thickBot="1">
      <c r="B19" s="76">
        <v>4</v>
      </c>
      <c r="C19" s="688"/>
      <c r="D19" s="689"/>
      <c r="E19" s="689"/>
      <c r="F19" s="689"/>
      <c r="G19" s="689"/>
      <c r="H19" s="689"/>
      <c r="I19" s="689"/>
      <c r="J19" s="689"/>
      <c r="K19" s="563"/>
      <c r="L19" s="563"/>
    </row>
    <row r="20" spans="2:12" ht="19.5" thickBot="1">
      <c r="B20" s="76">
        <v>5</v>
      </c>
      <c r="C20" s="688"/>
      <c r="D20" s="689"/>
      <c r="E20" s="689"/>
      <c r="F20" s="689"/>
      <c r="G20" s="689"/>
      <c r="H20" s="689"/>
      <c r="I20" s="689"/>
      <c r="J20" s="689"/>
      <c r="K20" s="563"/>
      <c r="L20" s="563"/>
    </row>
    <row r="21" spans="2:12" ht="19.5" thickBot="1">
      <c r="B21" s="76">
        <v>6</v>
      </c>
      <c r="C21" s="688"/>
      <c r="D21" s="689"/>
      <c r="E21" s="689"/>
      <c r="F21" s="689"/>
      <c r="G21" s="689"/>
      <c r="H21" s="689"/>
      <c r="I21" s="689"/>
      <c r="J21" s="689"/>
      <c r="K21" s="563"/>
      <c r="L21" s="563"/>
    </row>
    <row r="22" spans="2:12" ht="19.5" thickBot="1">
      <c r="B22" s="76">
        <v>7</v>
      </c>
      <c r="C22" s="688"/>
      <c r="D22" s="689"/>
      <c r="E22" s="689"/>
      <c r="F22" s="689"/>
      <c r="G22" s="689"/>
      <c r="H22" s="689"/>
      <c r="I22" s="689"/>
      <c r="J22" s="689"/>
      <c r="K22" s="563"/>
      <c r="L22" s="563"/>
    </row>
    <row r="23" spans="2:12" ht="19.5" thickBot="1">
      <c r="B23" s="76">
        <v>8</v>
      </c>
      <c r="C23" s="688"/>
      <c r="D23" s="689"/>
      <c r="E23" s="689"/>
      <c r="F23" s="689"/>
      <c r="G23" s="689"/>
      <c r="H23" s="689"/>
      <c r="I23" s="689"/>
      <c r="J23" s="689"/>
      <c r="K23" s="563"/>
      <c r="L23" s="563"/>
    </row>
    <row r="24" spans="2:12" ht="19.5" thickBot="1">
      <c r="B24" s="76">
        <v>9</v>
      </c>
      <c r="C24" s="688"/>
      <c r="D24" s="689"/>
      <c r="E24" s="689"/>
      <c r="F24" s="689"/>
      <c r="G24" s="689"/>
      <c r="H24" s="689"/>
      <c r="I24" s="689"/>
      <c r="J24" s="689"/>
      <c r="K24" s="563"/>
      <c r="L24" s="563"/>
    </row>
    <row r="25" spans="2:12" ht="19.5" thickBot="1">
      <c r="B25" s="76">
        <v>10</v>
      </c>
      <c r="C25" s="688"/>
      <c r="D25" s="689"/>
      <c r="E25" s="689"/>
      <c r="F25" s="689"/>
      <c r="G25" s="689"/>
      <c r="H25" s="689"/>
      <c r="I25" s="689"/>
      <c r="J25" s="689"/>
      <c r="K25" s="563"/>
      <c r="L25" s="563"/>
    </row>
    <row r="26" spans="2:12" ht="18.75" customHeight="1">
      <c r="B26" s="691" t="s">
        <v>115</v>
      </c>
      <c r="C26" s="692"/>
      <c r="D26" s="692"/>
      <c r="E26" s="692"/>
      <c r="F26" s="692"/>
      <c r="G26" s="692"/>
      <c r="H26" s="692"/>
      <c r="I26" s="692"/>
      <c r="J26" s="692"/>
      <c r="K26" s="692"/>
      <c r="L26" s="693"/>
    </row>
    <row r="27" spans="2:12" ht="19.5" customHeight="1">
      <c r="B27" s="694" t="s">
        <v>238</v>
      </c>
      <c r="C27" s="695"/>
      <c r="D27" s="695"/>
      <c r="E27" s="695"/>
      <c r="F27" s="695"/>
      <c r="G27" s="695"/>
      <c r="H27" s="695"/>
      <c r="I27" s="695"/>
      <c r="J27" s="695"/>
      <c r="K27" s="695"/>
      <c r="L27" s="696"/>
    </row>
    <row r="28" spans="2:12" ht="37.5" customHeight="1">
      <c r="B28" s="694" t="s">
        <v>117</v>
      </c>
      <c r="C28" s="695"/>
      <c r="D28" s="695"/>
      <c r="E28" s="695"/>
      <c r="F28" s="695"/>
      <c r="G28" s="695"/>
      <c r="H28" s="695"/>
      <c r="I28" s="695"/>
      <c r="J28" s="695"/>
      <c r="K28" s="695"/>
      <c r="L28" s="696"/>
    </row>
    <row r="29" spans="2:12" ht="38.25" customHeight="1" thickBot="1">
      <c r="B29" s="697" t="s">
        <v>1106</v>
      </c>
      <c r="C29" s="698"/>
      <c r="D29" s="698"/>
      <c r="E29" s="698"/>
      <c r="F29" s="698"/>
      <c r="G29" s="698"/>
      <c r="H29" s="698"/>
      <c r="I29" s="698"/>
      <c r="J29" s="698"/>
      <c r="K29" s="698"/>
      <c r="L29" s="699"/>
    </row>
    <row r="30" spans="2:12" ht="9.75" customHeight="1">
      <c r="B30" s="38"/>
    </row>
    <row r="31" spans="2:12" ht="26.25">
      <c r="B31" s="687" t="s">
        <v>239</v>
      </c>
      <c r="C31" s="687"/>
      <c r="D31" s="538" t="s">
        <v>231</v>
      </c>
      <c r="E31" s="538"/>
      <c r="F31" s="538"/>
      <c r="G31" s="538"/>
      <c r="H31" s="538"/>
      <c r="I31" s="538"/>
      <c r="J31" s="538"/>
      <c r="K31" s="538"/>
      <c r="L31" s="538"/>
    </row>
    <row r="32" spans="2:12" ht="22.5" thickBot="1">
      <c r="B32" s="163">
        <v>2.1</v>
      </c>
    </row>
    <row r="33" spans="2:12" ht="40.5" customHeight="1" thickBot="1">
      <c r="B33" s="75" t="s">
        <v>113</v>
      </c>
      <c r="C33" s="708" t="s">
        <v>240</v>
      </c>
      <c r="D33" s="708"/>
      <c r="E33" s="708"/>
      <c r="F33" s="708"/>
      <c r="G33" s="708"/>
      <c r="H33" s="75" t="s">
        <v>241</v>
      </c>
      <c r="I33" s="727" t="s">
        <v>883</v>
      </c>
      <c r="J33" s="727"/>
      <c r="K33" s="729" t="s">
        <v>242</v>
      </c>
      <c r="L33" s="729"/>
    </row>
    <row r="34" spans="2:12" ht="16.5" thickBot="1">
      <c r="B34" s="79"/>
      <c r="C34" s="643" t="s">
        <v>39</v>
      </c>
      <c r="D34" s="643"/>
      <c r="E34" s="643"/>
      <c r="F34" s="643"/>
      <c r="G34" s="643"/>
      <c r="H34" s="135" t="s">
        <v>243</v>
      </c>
      <c r="I34" s="643" t="s">
        <v>41</v>
      </c>
      <c r="J34" s="643"/>
      <c r="K34" s="643" t="s">
        <v>42</v>
      </c>
      <c r="L34" s="643"/>
    </row>
    <row r="35" spans="2:12" ht="27.75" customHeight="1" thickBot="1">
      <c r="B35" s="327">
        <v>1</v>
      </c>
      <c r="C35" s="512" t="s">
        <v>244</v>
      </c>
      <c r="D35" s="512"/>
      <c r="E35" s="512"/>
      <c r="F35" s="512"/>
      <c r="G35" s="512"/>
      <c r="H35" s="327">
        <v>3</v>
      </c>
      <c r="I35" s="622"/>
      <c r="J35" s="624"/>
      <c r="K35" s="643"/>
      <c r="L35" s="643"/>
    </row>
    <row r="36" spans="2:12" ht="39.75" customHeight="1" thickBot="1">
      <c r="B36" s="103">
        <v>2</v>
      </c>
      <c r="C36" s="512" t="s">
        <v>245</v>
      </c>
      <c r="D36" s="512"/>
      <c r="E36" s="512"/>
      <c r="F36" s="512"/>
      <c r="G36" s="512"/>
      <c r="H36" s="327">
        <v>3</v>
      </c>
      <c r="I36" s="622"/>
      <c r="J36" s="624"/>
      <c r="K36" s="643"/>
      <c r="L36" s="643"/>
    </row>
    <row r="37" spans="2:12" ht="37.5" customHeight="1" thickBot="1">
      <c r="B37" s="103">
        <v>3</v>
      </c>
      <c r="C37" s="512" t="s">
        <v>884</v>
      </c>
      <c r="D37" s="512"/>
      <c r="E37" s="512"/>
      <c r="F37" s="512"/>
      <c r="G37" s="512"/>
      <c r="H37" s="327">
        <v>3</v>
      </c>
      <c r="I37" s="622"/>
      <c r="J37" s="624"/>
      <c r="K37" s="643"/>
      <c r="L37" s="643"/>
    </row>
    <row r="38" spans="2:12" ht="21.75" customHeight="1" thickBot="1">
      <c r="B38" s="103">
        <v>4</v>
      </c>
      <c r="C38" s="512" t="s">
        <v>246</v>
      </c>
      <c r="D38" s="512"/>
      <c r="E38" s="512"/>
      <c r="F38" s="512"/>
      <c r="G38" s="512"/>
      <c r="H38" s="327">
        <v>3</v>
      </c>
      <c r="I38" s="622"/>
      <c r="J38" s="624"/>
      <c r="K38" s="643"/>
      <c r="L38" s="643"/>
    </row>
    <row r="39" spans="2:12" ht="43.5" customHeight="1" thickBot="1">
      <c r="B39" s="103">
        <v>5</v>
      </c>
      <c r="C39" s="512" t="s">
        <v>247</v>
      </c>
      <c r="D39" s="512"/>
      <c r="E39" s="512"/>
      <c r="F39" s="512"/>
      <c r="G39" s="512"/>
      <c r="H39" s="327">
        <v>3</v>
      </c>
      <c r="I39" s="622"/>
      <c r="J39" s="624"/>
      <c r="K39" s="643"/>
      <c r="L39" s="643"/>
    </row>
    <row r="40" spans="2:12" ht="21.75" customHeight="1" thickBot="1">
      <c r="B40" s="103">
        <v>6</v>
      </c>
      <c r="C40" s="512" t="s">
        <v>248</v>
      </c>
      <c r="D40" s="512"/>
      <c r="E40" s="512"/>
      <c r="F40" s="512"/>
      <c r="G40" s="512"/>
      <c r="H40" s="327">
        <v>3</v>
      </c>
      <c r="I40" s="622"/>
      <c r="J40" s="624"/>
      <c r="K40" s="643"/>
      <c r="L40" s="643"/>
    </row>
    <row r="41" spans="2:12" ht="21.75" customHeight="1" thickBot="1">
      <c r="B41" s="103">
        <v>7</v>
      </c>
      <c r="C41" s="512" t="s">
        <v>249</v>
      </c>
      <c r="D41" s="512"/>
      <c r="E41" s="512"/>
      <c r="F41" s="512"/>
      <c r="G41" s="512"/>
      <c r="H41" s="327"/>
      <c r="I41" s="643"/>
      <c r="J41" s="643"/>
      <c r="K41" s="643"/>
      <c r="L41" s="643"/>
    </row>
    <row r="42" spans="2:12" ht="21.75" customHeight="1" thickBot="1">
      <c r="B42" s="708" t="s">
        <v>250</v>
      </c>
      <c r="C42" s="708"/>
      <c r="D42" s="708"/>
      <c r="E42" s="708"/>
      <c r="F42" s="708"/>
      <c r="G42" s="708"/>
      <c r="H42" s="708"/>
      <c r="I42" s="496">
        <f>SUM(I35:J41)</f>
        <v>0</v>
      </c>
      <c r="J42" s="497"/>
      <c r="K42" s="789"/>
      <c r="L42" s="790"/>
    </row>
    <row r="43" spans="2:12" ht="28.5" customHeight="1">
      <c r="B43" s="733" t="s">
        <v>251</v>
      </c>
      <c r="C43" s="733"/>
      <c r="D43" s="733"/>
      <c r="E43" s="733"/>
      <c r="F43" s="733"/>
      <c r="G43" s="733"/>
      <c r="H43" s="733"/>
      <c r="I43" s="733"/>
      <c r="J43" s="733"/>
      <c r="K43" s="733"/>
      <c r="L43" s="733"/>
    </row>
    <row r="44" spans="2:12" ht="28.5" customHeight="1">
      <c r="B44" s="166">
        <v>2.2000000000000002</v>
      </c>
      <c r="C44" s="611" t="s">
        <v>252</v>
      </c>
      <c r="D44" s="611"/>
      <c r="E44" s="611"/>
      <c r="F44" s="611"/>
      <c r="G44" s="611"/>
      <c r="H44" s="611"/>
      <c r="I44" s="611"/>
      <c r="J44" s="611"/>
      <c r="K44" s="611"/>
      <c r="L44" s="611"/>
    </row>
    <row r="45" spans="2:12" ht="28.5" customHeight="1">
      <c r="B45" s="785" t="s">
        <v>467</v>
      </c>
      <c r="C45" s="786">
        <f>I42</f>
        <v>0</v>
      </c>
      <c r="D45" s="786"/>
      <c r="E45" s="737" t="s">
        <v>885</v>
      </c>
      <c r="F45" s="737"/>
      <c r="G45" s="737"/>
      <c r="H45" s="737"/>
      <c r="I45" s="737"/>
      <c r="J45" s="737"/>
      <c r="K45" s="737"/>
      <c r="L45" s="737"/>
    </row>
    <row r="46" spans="2:12" ht="28.5" customHeight="1">
      <c r="B46" s="785"/>
      <c r="C46" s="787">
        <f>GENERAL!Q56</f>
        <v>0</v>
      </c>
      <c r="D46" s="787"/>
      <c r="E46" s="738" t="s">
        <v>886</v>
      </c>
      <c r="F46" s="738"/>
      <c r="G46" s="738"/>
      <c r="H46" s="738"/>
      <c r="I46" s="738"/>
      <c r="J46" s="738"/>
      <c r="K46" s="738"/>
      <c r="L46" s="738"/>
    </row>
    <row r="47" spans="2:12" ht="28.5" customHeight="1">
      <c r="B47" s="168" t="s">
        <v>467</v>
      </c>
      <c r="C47" s="788" t="e">
        <f>C45/C46</f>
        <v>#DIV/0!</v>
      </c>
      <c r="D47" s="788"/>
      <c r="E47" s="739" t="s">
        <v>887</v>
      </c>
      <c r="F47" s="739"/>
      <c r="G47" s="739"/>
      <c r="H47" s="739"/>
      <c r="I47" s="739"/>
      <c r="J47" s="739"/>
      <c r="K47" s="739"/>
      <c r="L47" s="739"/>
    </row>
    <row r="48" spans="2:12" ht="23.25" thickBot="1">
      <c r="B48" s="169">
        <v>2.2999999999999998</v>
      </c>
    </row>
    <row r="49" spans="2:12" ht="48.75" customHeight="1" thickBot="1">
      <c r="B49" s="612" t="s">
        <v>254</v>
      </c>
      <c r="C49" s="612"/>
      <c r="D49" s="612"/>
      <c r="E49" s="612"/>
      <c r="F49" s="612"/>
      <c r="G49" s="560" t="s">
        <v>255</v>
      </c>
      <c r="H49" s="561"/>
      <c r="I49" s="561"/>
      <c r="J49" s="561"/>
      <c r="K49" s="561"/>
      <c r="L49" s="562"/>
    </row>
    <row r="50" spans="2:12" ht="8.25" customHeight="1">
      <c r="B50" s="136"/>
      <c r="C50" s="89"/>
      <c r="D50" s="89"/>
      <c r="E50" s="89"/>
      <c r="F50" s="89"/>
      <c r="G50" s="136"/>
      <c r="H50" s="89"/>
      <c r="I50" s="89"/>
      <c r="J50" s="89"/>
      <c r="K50" s="89"/>
      <c r="L50" s="61"/>
    </row>
    <row r="51" spans="2:12" ht="33" customHeight="1">
      <c r="B51" s="136" t="s">
        <v>131</v>
      </c>
      <c r="C51" s="782"/>
      <c r="D51" s="782"/>
      <c r="E51" s="781" t="s">
        <v>256</v>
      </c>
      <c r="F51" s="781"/>
      <c r="G51" s="783" t="s">
        <v>257</v>
      </c>
      <c r="H51" s="781"/>
      <c r="I51" s="781"/>
      <c r="J51" s="781"/>
      <c r="K51" s="781"/>
      <c r="L51" s="784"/>
    </row>
    <row r="52" spans="2:12" ht="37.5" customHeight="1">
      <c r="B52" s="137"/>
      <c r="C52" s="782"/>
      <c r="D52" s="782"/>
      <c r="E52" s="781"/>
      <c r="F52" s="781"/>
      <c r="G52" s="783" t="s">
        <v>258</v>
      </c>
      <c r="H52" s="781"/>
      <c r="I52" s="781"/>
      <c r="J52" s="781"/>
      <c r="K52" s="781"/>
      <c r="L52" s="784"/>
    </row>
    <row r="53" spans="2:12" ht="12" customHeight="1" thickBot="1">
      <c r="B53" s="170"/>
      <c r="C53" s="93"/>
      <c r="D53" s="93"/>
      <c r="E53" s="93"/>
      <c r="F53" s="93"/>
      <c r="G53" s="171"/>
      <c r="H53" s="93"/>
      <c r="I53" s="93"/>
      <c r="J53" s="93"/>
      <c r="K53" s="93"/>
      <c r="L53" s="44"/>
    </row>
    <row r="54" spans="2:12" ht="11.25" customHeight="1">
      <c r="B54" s="18"/>
    </row>
    <row r="55" spans="2:12" s="313" customFormat="1" ht="30" customHeight="1">
      <c r="B55" s="523" t="s">
        <v>259</v>
      </c>
      <c r="C55" s="523"/>
      <c r="D55" s="523"/>
      <c r="E55" s="523"/>
      <c r="F55" s="523"/>
      <c r="G55" s="523"/>
      <c r="H55" s="523"/>
      <c r="I55" s="523"/>
      <c r="J55" s="523"/>
      <c r="K55" s="523"/>
      <c r="L55" s="523"/>
    </row>
    <row r="56" spans="2:12" ht="18.75" customHeight="1">
      <c r="B56" s="736" t="s">
        <v>260</v>
      </c>
      <c r="C56" s="736"/>
      <c r="D56" s="736"/>
      <c r="E56" s="736"/>
      <c r="F56" s="736"/>
      <c r="G56" s="736"/>
      <c r="H56" s="736"/>
      <c r="I56" s="736"/>
      <c r="J56" s="736"/>
      <c r="K56" s="736"/>
      <c r="L56" s="736"/>
    </row>
    <row r="57" spans="2:12" ht="21.75">
      <c r="B57" s="406"/>
      <c r="C57" s="406"/>
      <c r="D57" s="406"/>
      <c r="E57" s="406"/>
      <c r="F57" s="406"/>
      <c r="G57" s="406"/>
      <c r="H57" s="406"/>
      <c r="I57" s="406"/>
      <c r="J57" s="406"/>
      <c r="K57" s="406"/>
      <c r="L57" s="406"/>
    </row>
    <row r="58" spans="2:12" ht="21.75">
      <c r="B58" s="406"/>
      <c r="C58" s="406"/>
      <c r="D58" s="406"/>
      <c r="E58" s="406"/>
      <c r="F58" s="406"/>
      <c r="G58" s="406"/>
      <c r="H58" s="406"/>
      <c r="I58" s="406"/>
      <c r="J58" s="406"/>
      <c r="K58" s="406"/>
      <c r="L58" s="406"/>
    </row>
    <row r="59" spans="2:12" ht="26.25">
      <c r="B59" s="687" t="s">
        <v>261</v>
      </c>
      <c r="C59" s="687"/>
      <c r="D59" s="538" t="s">
        <v>262</v>
      </c>
      <c r="E59" s="538"/>
      <c r="F59" s="538"/>
      <c r="G59" s="538"/>
      <c r="H59" s="538"/>
      <c r="I59" s="538"/>
      <c r="J59" s="538"/>
      <c r="K59" s="538"/>
      <c r="L59" s="538"/>
    </row>
    <row r="60" spans="2:12" ht="27" thickBot="1">
      <c r="B60" s="172">
        <v>3.1</v>
      </c>
      <c r="C60" s="734" t="s">
        <v>263</v>
      </c>
      <c r="D60" s="734"/>
      <c r="E60" s="734"/>
      <c r="F60" s="734"/>
      <c r="G60" s="734"/>
      <c r="H60" s="734"/>
      <c r="I60" s="734"/>
      <c r="J60" s="734"/>
      <c r="K60" s="734"/>
      <c r="L60" s="734"/>
    </row>
    <row r="61" spans="2:12" ht="60" customHeight="1" thickBot="1">
      <c r="B61" s="751" t="s">
        <v>113</v>
      </c>
      <c r="C61" s="751" t="s">
        <v>264</v>
      </c>
      <c r="D61" s="751" t="s">
        <v>265</v>
      </c>
      <c r="E61" s="730" t="s">
        <v>266</v>
      </c>
      <c r="F61" s="731"/>
      <c r="G61" s="732"/>
      <c r="H61" s="730" t="s">
        <v>267</v>
      </c>
      <c r="I61" s="731"/>
      <c r="J61" s="732"/>
      <c r="K61" s="730" t="s">
        <v>1107</v>
      </c>
      <c r="L61" s="732"/>
    </row>
    <row r="62" spans="2:12" ht="28.5" customHeight="1" thickBot="1">
      <c r="B62" s="752"/>
      <c r="C62" s="752"/>
      <c r="D62" s="752"/>
      <c r="E62" s="412" t="s">
        <v>268</v>
      </c>
      <c r="F62" s="428" t="s">
        <v>269</v>
      </c>
      <c r="G62" s="412" t="s">
        <v>14</v>
      </c>
      <c r="H62" s="412" t="s">
        <v>268</v>
      </c>
      <c r="I62" s="428" t="s">
        <v>269</v>
      </c>
      <c r="J62" s="412" t="s">
        <v>14</v>
      </c>
      <c r="K62" s="730"/>
      <c r="L62" s="732"/>
    </row>
    <row r="63" spans="2:12" ht="18.75" customHeight="1" thickBot="1">
      <c r="B63" s="122" t="s">
        <v>39</v>
      </c>
      <c r="C63" s="40" t="s">
        <v>40</v>
      </c>
      <c r="D63" s="40" t="s">
        <v>270</v>
      </c>
      <c r="E63" s="40" t="s">
        <v>42</v>
      </c>
      <c r="F63" s="40" t="s">
        <v>43</v>
      </c>
      <c r="G63" s="40" t="s">
        <v>271</v>
      </c>
      <c r="H63" s="40" t="s">
        <v>214</v>
      </c>
      <c r="I63" s="40" t="s">
        <v>272</v>
      </c>
      <c r="J63" s="40" t="s">
        <v>273</v>
      </c>
      <c r="K63" s="740" t="s">
        <v>274</v>
      </c>
      <c r="L63" s="741"/>
    </row>
    <row r="64" spans="2:12" ht="18.75" customHeight="1" thickBot="1">
      <c r="B64" s="327"/>
      <c r="C64" s="327"/>
      <c r="D64" s="339"/>
      <c r="E64" s="327"/>
      <c r="F64" s="327"/>
      <c r="G64" s="327">
        <f>E64+F64</f>
        <v>0</v>
      </c>
      <c r="H64" s="327"/>
      <c r="I64" s="327">
        <v>0</v>
      </c>
      <c r="J64" s="327">
        <f>H64+I64</f>
        <v>0</v>
      </c>
      <c r="K64" s="622" t="e">
        <f>J64*100/D64</f>
        <v>#DIV/0!</v>
      </c>
      <c r="L64" s="624"/>
    </row>
    <row r="65" spans="2:12" ht="37.5" customHeight="1">
      <c r="B65" s="742" t="s">
        <v>275</v>
      </c>
      <c r="C65" s="743"/>
      <c r="D65" s="744"/>
      <c r="E65" s="97" t="s">
        <v>467</v>
      </c>
      <c r="F65" s="345" t="e">
        <f>K64</f>
        <v>#DIV/0!</v>
      </c>
      <c r="G65" s="771" t="s">
        <v>1090</v>
      </c>
      <c r="H65" s="771"/>
      <c r="I65" s="771"/>
      <c r="J65" s="771"/>
      <c r="K65" s="771"/>
      <c r="L65" s="772"/>
    </row>
    <row r="66" spans="2:12" ht="15.75" customHeight="1">
      <c r="B66" s="745"/>
      <c r="C66" s="746"/>
      <c r="D66" s="747"/>
      <c r="E66" s="90"/>
      <c r="F66" s="138"/>
      <c r="G66" s="753">
        <v>100</v>
      </c>
      <c r="H66" s="753"/>
      <c r="I66" s="753"/>
      <c r="J66" s="753"/>
      <c r="K66" s="753"/>
      <c r="L66" s="542"/>
    </row>
    <row r="67" spans="2:12" ht="18.75" customHeight="1" thickBot="1">
      <c r="B67" s="748"/>
      <c r="C67" s="749"/>
      <c r="D67" s="750"/>
      <c r="E67" s="104" t="s">
        <v>467</v>
      </c>
      <c r="F67" s="354" t="e">
        <f>F65*2.5/100</f>
        <v>#DIV/0!</v>
      </c>
      <c r="G67" s="349" t="s">
        <v>888</v>
      </c>
      <c r="H67" s="351" t="s">
        <v>467</v>
      </c>
      <c r="I67" s="714">
        <v>2.5</v>
      </c>
      <c r="J67" s="714"/>
      <c r="K67" s="349" t="s">
        <v>888</v>
      </c>
      <c r="L67" s="350"/>
    </row>
    <row r="68" spans="2:12" ht="27" thickBot="1">
      <c r="B68" s="38" t="s">
        <v>276</v>
      </c>
      <c r="C68" s="735" t="s">
        <v>277</v>
      </c>
      <c r="D68" s="735"/>
      <c r="E68" s="735"/>
      <c r="F68" s="735"/>
      <c r="G68" s="735"/>
      <c r="H68" s="735"/>
      <c r="I68" s="735"/>
      <c r="J68" s="735"/>
      <c r="K68" s="735"/>
      <c r="L68" s="735"/>
    </row>
    <row r="69" spans="2:12" ht="70.5" customHeight="1" thickBot="1">
      <c r="B69" s="156" t="s">
        <v>113</v>
      </c>
      <c r="C69" s="729" t="s">
        <v>264</v>
      </c>
      <c r="D69" s="729"/>
      <c r="E69" s="729" t="s">
        <v>278</v>
      </c>
      <c r="F69" s="729"/>
      <c r="G69" s="729" t="s">
        <v>279</v>
      </c>
      <c r="H69" s="729"/>
      <c r="I69" s="729" t="s">
        <v>280</v>
      </c>
      <c r="J69" s="729"/>
      <c r="K69" s="729" t="s">
        <v>1108</v>
      </c>
      <c r="L69" s="729"/>
    </row>
    <row r="70" spans="2:12" ht="18.75" customHeight="1" thickBot="1">
      <c r="B70" s="77" t="s">
        <v>39</v>
      </c>
      <c r="C70" s="588" t="s">
        <v>40</v>
      </c>
      <c r="D70" s="588"/>
      <c r="E70" s="588" t="s">
        <v>282</v>
      </c>
      <c r="F70" s="588"/>
      <c r="G70" s="588" t="s">
        <v>42</v>
      </c>
      <c r="H70" s="588"/>
      <c r="I70" s="588" t="s">
        <v>43</v>
      </c>
      <c r="J70" s="588"/>
      <c r="K70" s="588" t="s">
        <v>283</v>
      </c>
      <c r="L70" s="588"/>
    </row>
    <row r="71" spans="2:12" ht="18.75" customHeight="1" thickBot="1">
      <c r="B71" s="346"/>
      <c r="C71" s="563"/>
      <c r="D71" s="588"/>
      <c r="E71" s="563"/>
      <c r="F71" s="588"/>
      <c r="G71" s="563"/>
      <c r="H71" s="588"/>
      <c r="I71" s="563"/>
      <c r="J71" s="588"/>
      <c r="K71" s="622" t="e">
        <f>I71*100/E71</f>
        <v>#DIV/0!</v>
      </c>
      <c r="L71" s="624"/>
    </row>
    <row r="72" spans="2:12" ht="37.5" customHeight="1">
      <c r="B72" s="754" t="s">
        <v>284</v>
      </c>
      <c r="C72" s="755"/>
      <c r="D72" s="756"/>
      <c r="E72" s="320" t="s">
        <v>467</v>
      </c>
      <c r="F72" s="345" t="e">
        <f>K71</f>
        <v>#DIV/0!</v>
      </c>
      <c r="G72" s="771" t="s">
        <v>1091</v>
      </c>
      <c r="H72" s="771"/>
      <c r="I72" s="771"/>
      <c r="J72" s="771"/>
      <c r="K72" s="771"/>
      <c r="L72" s="772"/>
    </row>
    <row r="73" spans="2:12" ht="18.75" customHeight="1">
      <c r="B73" s="774"/>
      <c r="C73" s="641"/>
      <c r="D73" s="642"/>
      <c r="E73" s="321"/>
      <c r="F73" s="138"/>
      <c r="G73" s="753">
        <v>100</v>
      </c>
      <c r="H73" s="753"/>
      <c r="I73" s="753"/>
      <c r="J73" s="753"/>
      <c r="K73" s="753"/>
      <c r="L73" s="542"/>
    </row>
    <row r="74" spans="2:12" ht="20.25" customHeight="1" thickBot="1">
      <c r="B74" s="757"/>
      <c r="C74" s="758"/>
      <c r="D74" s="759"/>
      <c r="E74" s="323" t="s">
        <v>467</v>
      </c>
      <c r="F74" s="353" t="e">
        <f>F72*2.5/100</f>
        <v>#DIV/0!</v>
      </c>
      <c r="G74" s="349" t="s">
        <v>888</v>
      </c>
      <c r="H74" s="351" t="s">
        <v>467</v>
      </c>
      <c r="I74" s="714">
        <v>2.5</v>
      </c>
      <c r="J74" s="714"/>
      <c r="K74" s="349" t="s">
        <v>888</v>
      </c>
      <c r="L74" s="350"/>
    </row>
    <row r="75" spans="2:12" ht="23.25" customHeight="1" thickBot="1">
      <c r="B75" s="172">
        <v>3.3</v>
      </c>
      <c r="C75" s="734" t="s">
        <v>285</v>
      </c>
      <c r="D75" s="734"/>
      <c r="E75" s="734"/>
      <c r="F75" s="734"/>
      <c r="G75" s="734"/>
      <c r="H75" s="734"/>
      <c r="I75" s="734"/>
      <c r="J75" s="734"/>
      <c r="K75" s="734"/>
      <c r="L75" s="734"/>
    </row>
    <row r="76" spans="2:12" ht="57.75" customHeight="1" thickBot="1">
      <c r="B76" s="751" t="s">
        <v>113</v>
      </c>
      <c r="C76" s="751" t="s">
        <v>286</v>
      </c>
      <c r="D76" s="751" t="s">
        <v>265</v>
      </c>
      <c r="E76" s="730" t="s">
        <v>266</v>
      </c>
      <c r="F76" s="731"/>
      <c r="G76" s="732"/>
      <c r="H76" s="730" t="s">
        <v>267</v>
      </c>
      <c r="I76" s="731"/>
      <c r="J76" s="732"/>
      <c r="K76" s="791" t="s">
        <v>1107</v>
      </c>
      <c r="L76" s="792"/>
    </row>
    <row r="77" spans="2:12" ht="34.5" customHeight="1" thickBot="1">
      <c r="B77" s="752"/>
      <c r="C77" s="752"/>
      <c r="D77" s="752"/>
      <c r="E77" s="412" t="s">
        <v>268</v>
      </c>
      <c r="F77" s="428" t="s">
        <v>269</v>
      </c>
      <c r="G77" s="412" t="s">
        <v>14</v>
      </c>
      <c r="H77" s="412" t="s">
        <v>268</v>
      </c>
      <c r="I77" s="428" t="s">
        <v>269</v>
      </c>
      <c r="J77" s="412" t="s">
        <v>14</v>
      </c>
      <c r="K77" s="793"/>
      <c r="L77" s="794"/>
    </row>
    <row r="78" spans="2:12" ht="19.5" thickBot="1">
      <c r="B78" s="122" t="s">
        <v>39</v>
      </c>
      <c r="C78" s="40" t="s">
        <v>40</v>
      </c>
      <c r="D78" s="40" t="s">
        <v>270</v>
      </c>
      <c r="E78" s="40" t="s">
        <v>42</v>
      </c>
      <c r="F78" s="40" t="s">
        <v>43</v>
      </c>
      <c r="G78" s="40" t="s">
        <v>271</v>
      </c>
      <c r="H78" s="40" t="s">
        <v>214</v>
      </c>
      <c r="I78" s="40" t="s">
        <v>272</v>
      </c>
      <c r="J78" s="40" t="s">
        <v>273</v>
      </c>
      <c r="K78" s="740" t="s">
        <v>287</v>
      </c>
      <c r="L78" s="741"/>
    </row>
    <row r="79" spans="2:12" ht="21.75" thickBot="1">
      <c r="B79" s="327"/>
      <c r="C79" s="327"/>
      <c r="D79" s="339"/>
      <c r="E79" s="327"/>
      <c r="F79" s="327"/>
      <c r="G79" s="327">
        <f>E79+F79</f>
        <v>0</v>
      </c>
      <c r="H79" s="327"/>
      <c r="I79" s="327"/>
      <c r="J79" s="327">
        <f>H79+I79</f>
        <v>0</v>
      </c>
      <c r="K79" s="622" t="e">
        <f>J79*100/D79</f>
        <v>#DIV/0!</v>
      </c>
      <c r="L79" s="624"/>
    </row>
    <row r="80" spans="2:12" ht="39.75" customHeight="1">
      <c r="B80" s="742" t="s">
        <v>288</v>
      </c>
      <c r="C80" s="743"/>
      <c r="D80" s="744"/>
      <c r="E80" s="97" t="s">
        <v>467</v>
      </c>
      <c r="F80" s="345" t="e">
        <f>K79</f>
        <v>#DIV/0!</v>
      </c>
      <c r="G80" s="771" t="s">
        <v>1091</v>
      </c>
      <c r="H80" s="771"/>
      <c r="I80" s="771"/>
      <c r="J80" s="771"/>
      <c r="K80" s="771"/>
      <c r="L80" s="772"/>
    </row>
    <row r="81" spans="2:12" ht="18.75" customHeight="1">
      <c r="B81" s="745"/>
      <c r="C81" s="746"/>
      <c r="D81" s="747"/>
      <c r="E81" s="90"/>
      <c r="F81" s="138"/>
      <c r="G81" s="753">
        <v>100</v>
      </c>
      <c r="H81" s="753"/>
      <c r="I81" s="753"/>
      <c r="J81" s="753"/>
      <c r="K81" s="753"/>
      <c r="L81" s="542"/>
    </row>
    <row r="82" spans="2:12" ht="20.25" customHeight="1" thickBot="1">
      <c r="B82" s="748"/>
      <c r="C82" s="749"/>
      <c r="D82" s="750"/>
      <c r="E82" s="104" t="s">
        <v>467</v>
      </c>
      <c r="F82" s="353" t="e">
        <f>F80*2.5/100</f>
        <v>#DIV/0!</v>
      </c>
      <c r="G82" s="349" t="s">
        <v>888</v>
      </c>
      <c r="H82" s="351" t="s">
        <v>467</v>
      </c>
      <c r="I82" s="714">
        <v>2.5</v>
      </c>
      <c r="J82" s="714"/>
      <c r="K82" s="349" t="s">
        <v>888</v>
      </c>
      <c r="L82" s="350"/>
    </row>
    <row r="83" spans="2:12" ht="56.25" customHeight="1">
      <c r="B83" s="773" t="s">
        <v>289</v>
      </c>
      <c r="C83" s="773"/>
      <c r="D83" s="773"/>
      <c r="E83" s="773"/>
      <c r="F83" s="773"/>
      <c r="G83" s="773"/>
      <c r="H83" s="773"/>
      <c r="I83" s="773"/>
      <c r="J83" s="773"/>
      <c r="K83" s="773"/>
      <c r="L83" s="773"/>
    </row>
    <row r="84" spans="2:12" ht="27" thickBot="1">
      <c r="B84" s="172">
        <v>3.4</v>
      </c>
      <c r="C84" s="734" t="s">
        <v>290</v>
      </c>
      <c r="D84" s="734"/>
      <c r="E84" s="734"/>
      <c r="F84" s="734"/>
      <c r="G84" s="734"/>
      <c r="H84" s="734"/>
      <c r="I84" s="734"/>
      <c r="J84" s="734"/>
      <c r="K84" s="734"/>
      <c r="L84" s="734"/>
    </row>
    <row r="85" spans="2:12" ht="81" customHeight="1" thickBot="1">
      <c r="B85" s="140" t="s">
        <v>113</v>
      </c>
      <c r="C85" s="588" t="s">
        <v>890</v>
      </c>
      <c r="D85" s="588"/>
      <c r="E85" s="588" t="s">
        <v>278</v>
      </c>
      <c r="F85" s="588"/>
      <c r="G85" s="588" t="s">
        <v>279</v>
      </c>
      <c r="H85" s="588"/>
      <c r="I85" s="588" t="s">
        <v>280</v>
      </c>
      <c r="J85" s="588"/>
      <c r="K85" s="588" t="s">
        <v>281</v>
      </c>
      <c r="L85" s="588"/>
    </row>
    <row r="86" spans="2:12" ht="19.5" thickBot="1">
      <c r="B86" s="77" t="s">
        <v>39</v>
      </c>
      <c r="C86" s="588" t="s">
        <v>40</v>
      </c>
      <c r="D86" s="588"/>
      <c r="E86" s="588" t="s">
        <v>282</v>
      </c>
      <c r="F86" s="588"/>
      <c r="G86" s="588" t="s">
        <v>42</v>
      </c>
      <c r="H86" s="588"/>
      <c r="I86" s="588" t="s">
        <v>43</v>
      </c>
      <c r="J86" s="588"/>
      <c r="K86" s="588" t="s">
        <v>283</v>
      </c>
      <c r="L86" s="588"/>
    </row>
    <row r="87" spans="2:12" ht="21.75" thickBot="1">
      <c r="B87" s="346"/>
      <c r="C87" s="563"/>
      <c r="D87" s="588"/>
      <c r="E87" s="563"/>
      <c r="F87" s="588"/>
      <c r="G87" s="563"/>
      <c r="H87" s="588"/>
      <c r="I87" s="563"/>
      <c r="J87" s="588"/>
      <c r="K87" s="622" t="e">
        <f>I87*100/E87</f>
        <v>#DIV/0!</v>
      </c>
      <c r="L87" s="624"/>
    </row>
    <row r="88" spans="2:12" ht="43.5" customHeight="1">
      <c r="B88" s="754" t="s">
        <v>291</v>
      </c>
      <c r="C88" s="755"/>
      <c r="D88" s="756"/>
      <c r="E88" s="97" t="s">
        <v>467</v>
      </c>
      <c r="F88" s="345" t="e">
        <f>K87</f>
        <v>#DIV/0!</v>
      </c>
      <c r="G88" s="771" t="s">
        <v>889</v>
      </c>
      <c r="H88" s="771"/>
      <c r="I88" s="771"/>
      <c r="J88" s="771"/>
      <c r="K88" s="771"/>
      <c r="L88" s="772"/>
    </row>
    <row r="89" spans="2:12" ht="18" customHeight="1">
      <c r="B89" s="774"/>
      <c r="C89" s="641"/>
      <c r="D89" s="642"/>
      <c r="E89" s="90"/>
      <c r="F89" s="138"/>
      <c r="G89" s="753">
        <v>100</v>
      </c>
      <c r="H89" s="753"/>
      <c r="I89" s="753"/>
      <c r="J89" s="753"/>
      <c r="K89" s="753"/>
      <c r="L89" s="542"/>
    </row>
    <row r="90" spans="2:12" ht="18.75" customHeight="1" thickBot="1">
      <c r="B90" s="757"/>
      <c r="C90" s="758"/>
      <c r="D90" s="759"/>
      <c r="E90" s="104" t="s">
        <v>467</v>
      </c>
      <c r="F90" s="353" t="e">
        <f>F88*2.5/100</f>
        <v>#DIV/0!</v>
      </c>
      <c r="G90" s="349" t="s">
        <v>888</v>
      </c>
      <c r="H90" s="351" t="s">
        <v>467</v>
      </c>
      <c r="I90" s="714">
        <v>2.5</v>
      </c>
      <c r="J90" s="714"/>
      <c r="K90" s="349" t="s">
        <v>888</v>
      </c>
      <c r="L90" s="350"/>
    </row>
    <row r="91" spans="2:12" ht="11.25" customHeight="1">
      <c r="B91" s="173"/>
    </row>
    <row r="92" spans="2:12" ht="26.25">
      <c r="B92" s="172">
        <v>3.5</v>
      </c>
      <c r="C92" s="538" t="s">
        <v>292</v>
      </c>
      <c r="D92" s="538"/>
      <c r="E92" s="538"/>
      <c r="F92" s="538"/>
      <c r="G92" s="538"/>
      <c r="H92" s="538"/>
      <c r="I92" s="538"/>
      <c r="J92" s="538"/>
      <c r="K92" s="538"/>
      <c r="L92" s="538"/>
    </row>
    <row r="93" spans="2:12" ht="9.75" customHeight="1" thickBot="1">
      <c r="B93" s="165"/>
    </row>
    <row r="94" spans="2:12" ht="72" customHeight="1" thickBot="1">
      <c r="B94" s="80" t="s">
        <v>113</v>
      </c>
      <c r="C94" s="522" t="s">
        <v>6</v>
      </c>
      <c r="D94" s="522"/>
      <c r="E94" s="522"/>
      <c r="F94" s="522"/>
      <c r="G94" s="522"/>
      <c r="H94" s="522"/>
      <c r="I94" s="522"/>
      <c r="J94" s="80" t="s">
        <v>293</v>
      </c>
      <c r="K94" s="775" t="s">
        <v>891</v>
      </c>
      <c r="L94" s="775"/>
    </row>
    <row r="95" spans="2:12" ht="27.75" customHeight="1" thickBot="1">
      <c r="B95" s="103">
        <v>1</v>
      </c>
      <c r="C95" s="512" t="s">
        <v>295</v>
      </c>
      <c r="D95" s="512"/>
      <c r="E95" s="512"/>
      <c r="F95" s="512"/>
      <c r="G95" s="512"/>
      <c r="H95" s="512"/>
      <c r="I95" s="512"/>
      <c r="J95" s="79"/>
      <c r="K95" s="525"/>
      <c r="L95" s="526"/>
    </row>
    <row r="96" spans="2:12" ht="44.25" customHeight="1" thickBot="1">
      <c r="B96" s="103">
        <v>2</v>
      </c>
      <c r="C96" s="512" t="s">
        <v>296</v>
      </c>
      <c r="D96" s="512"/>
      <c r="E96" s="512"/>
      <c r="F96" s="512"/>
      <c r="G96" s="512"/>
      <c r="H96" s="512"/>
      <c r="I96" s="512"/>
      <c r="J96" s="79"/>
      <c r="K96" s="525"/>
      <c r="L96" s="526"/>
    </row>
    <row r="97" spans="2:12" ht="27" customHeight="1" thickBot="1">
      <c r="B97" s="103">
        <v>3</v>
      </c>
      <c r="C97" s="512" t="s">
        <v>297</v>
      </c>
      <c r="D97" s="512"/>
      <c r="E97" s="512"/>
      <c r="F97" s="512"/>
      <c r="G97" s="512"/>
      <c r="H97" s="512"/>
      <c r="I97" s="512"/>
      <c r="J97" s="79"/>
      <c r="K97" s="525"/>
      <c r="L97" s="526"/>
    </row>
    <row r="98" spans="2:12" ht="46.5" customHeight="1" thickBot="1">
      <c r="B98" s="103">
        <v>4</v>
      </c>
      <c r="C98" s="512" t="s">
        <v>298</v>
      </c>
      <c r="D98" s="512"/>
      <c r="E98" s="512"/>
      <c r="F98" s="512"/>
      <c r="G98" s="512"/>
      <c r="H98" s="512"/>
      <c r="I98" s="512"/>
      <c r="J98" s="79"/>
      <c r="K98" s="525"/>
      <c r="L98" s="526"/>
    </row>
    <row r="99" spans="2:12" ht="49.5" customHeight="1" thickBot="1">
      <c r="B99" s="103">
        <v>5</v>
      </c>
      <c r="C99" s="512" t="s">
        <v>299</v>
      </c>
      <c r="D99" s="512"/>
      <c r="E99" s="512"/>
      <c r="F99" s="512"/>
      <c r="G99" s="512"/>
      <c r="H99" s="512"/>
      <c r="I99" s="512"/>
      <c r="J99" s="79"/>
      <c r="K99" s="525"/>
      <c r="L99" s="526"/>
    </row>
    <row r="100" spans="2:12" ht="36" customHeight="1" thickBot="1">
      <c r="B100" s="667" t="s">
        <v>300</v>
      </c>
      <c r="C100" s="667"/>
      <c r="D100" s="667"/>
      <c r="E100" s="667"/>
      <c r="F100" s="667"/>
      <c r="G100" s="667"/>
      <c r="H100" s="667"/>
      <c r="I100" s="667"/>
      <c r="J100" s="667"/>
      <c r="K100" s="716">
        <f>SUM(K95:L99)</f>
        <v>0</v>
      </c>
      <c r="L100" s="717"/>
    </row>
    <row r="101" spans="2:12" ht="15.75">
      <c r="B101" s="174" t="s">
        <v>131</v>
      </c>
    </row>
    <row r="102" spans="2:12" ht="51.75" customHeight="1">
      <c r="B102" s="523" t="s">
        <v>301</v>
      </c>
      <c r="C102" s="523"/>
      <c r="D102" s="523"/>
      <c r="E102" s="523"/>
      <c r="F102" s="523"/>
      <c r="G102" s="523"/>
      <c r="H102" s="523"/>
      <c r="I102" s="523"/>
      <c r="J102" s="523"/>
      <c r="K102" s="523"/>
      <c r="L102" s="523"/>
    </row>
    <row r="103" spans="2:12" ht="51.75" customHeight="1">
      <c r="B103" s="398"/>
      <c r="C103" s="398"/>
      <c r="D103" s="398"/>
      <c r="E103" s="398"/>
      <c r="F103" s="398"/>
      <c r="G103" s="398"/>
      <c r="H103" s="398"/>
      <c r="I103" s="398"/>
      <c r="J103" s="398"/>
      <c r="K103" s="398"/>
      <c r="L103" s="398"/>
    </row>
    <row r="104" spans="2:12" ht="51.75" customHeight="1">
      <c r="B104" s="398"/>
      <c r="C104" s="398"/>
      <c r="D104" s="398"/>
      <c r="E104" s="398"/>
      <c r="F104" s="398"/>
      <c r="G104" s="398"/>
      <c r="H104" s="398"/>
      <c r="I104" s="398"/>
      <c r="J104" s="398"/>
      <c r="K104" s="398"/>
      <c r="L104" s="398"/>
    </row>
    <row r="105" spans="2:12" ht="23.25" customHeight="1" thickBot="1">
      <c r="B105" s="172">
        <v>3.6</v>
      </c>
      <c r="C105" s="734" t="s">
        <v>302</v>
      </c>
      <c r="D105" s="734"/>
      <c r="E105" s="734"/>
      <c r="F105" s="734"/>
      <c r="G105" s="734"/>
      <c r="H105" s="734"/>
      <c r="I105" s="734"/>
      <c r="J105" s="734"/>
      <c r="K105" s="734"/>
      <c r="L105" s="734"/>
    </row>
    <row r="106" spans="2:12" ht="146.25" customHeight="1" thickBot="1">
      <c r="B106" s="429" t="s">
        <v>133</v>
      </c>
      <c r="C106" s="429" t="s">
        <v>1114</v>
      </c>
      <c r="D106" s="429" t="s">
        <v>303</v>
      </c>
      <c r="E106" s="429" t="s">
        <v>304</v>
      </c>
      <c r="F106" s="429" t="s">
        <v>1109</v>
      </c>
      <c r="G106" s="429" t="s">
        <v>892</v>
      </c>
      <c r="H106" s="429" t="s">
        <v>305</v>
      </c>
      <c r="I106" s="429" t="s">
        <v>1115</v>
      </c>
      <c r="J106" s="429" t="s">
        <v>1116</v>
      </c>
      <c r="K106" s="770" t="s">
        <v>306</v>
      </c>
      <c r="L106" s="770"/>
    </row>
    <row r="107" spans="2:12" ht="26.25" customHeight="1" thickBot="1">
      <c r="B107" s="77" t="s">
        <v>39</v>
      </c>
      <c r="C107" s="77" t="s">
        <v>40</v>
      </c>
      <c r="D107" s="77" t="s">
        <v>307</v>
      </c>
      <c r="E107" s="77" t="s">
        <v>42</v>
      </c>
      <c r="F107" s="77" t="s">
        <v>43</v>
      </c>
      <c r="G107" s="410" t="s">
        <v>1110</v>
      </c>
      <c r="H107" s="410" t="s">
        <v>1111</v>
      </c>
      <c r="I107" s="77" t="s">
        <v>272</v>
      </c>
      <c r="J107" s="77" t="s">
        <v>308</v>
      </c>
      <c r="K107" s="614" t="s">
        <v>309</v>
      </c>
      <c r="L107" s="614"/>
    </row>
    <row r="108" spans="2:12" ht="18.75" customHeight="1" thickBot="1">
      <c r="B108" s="346"/>
      <c r="C108" s="346"/>
      <c r="D108" s="346"/>
      <c r="E108" s="346"/>
      <c r="F108" s="346"/>
      <c r="G108" s="347" t="e">
        <f>F108*100/D108</f>
        <v>#DIV/0!</v>
      </c>
      <c r="H108" s="347"/>
      <c r="I108" s="346"/>
      <c r="J108" s="346"/>
      <c r="K108" s="779" t="e">
        <f>J108*100/H108</f>
        <v>#DIV/0!</v>
      </c>
      <c r="L108" s="805"/>
    </row>
    <row r="109" spans="2:12" ht="34.5" customHeight="1">
      <c r="B109" s="742" t="s">
        <v>310</v>
      </c>
      <c r="C109" s="743"/>
      <c r="D109" s="743"/>
      <c r="E109" s="743"/>
      <c r="F109" s="743"/>
      <c r="G109" s="175" t="s">
        <v>467</v>
      </c>
      <c r="H109" s="348" t="e">
        <f>G108</f>
        <v>#DIV/0!</v>
      </c>
      <c r="I109" s="795" t="s">
        <v>1092</v>
      </c>
      <c r="J109" s="795"/>
      <c r="K109" s="795"/>
      <c r="L109" s="796"/>
    </row>
    <row r="110" spans="2:12" ht="13.5" customHeight="1">
      <c r="B110" s="745"/>
      <c r="C110" s="746"/>
      <c r="D110" s="746"/>
      <c r="E110" s="746"/>
      <c r="F110" s="746"/>
      <c r="G110" s="176"/>
      <c r="H110" s="142"/>
      <c r="I110" s="797">
        <v>100</v>
      </c>
      <c r="J110" s="806"/>
      <c r="K110" s="806"/>
      <c r="L110" s="807"/>
    </row>
    <row r="111" spans="2:12" ht="20.25" customHeight="1" thickBot="1">
      <c r="B111" s="748"/>
      <c r="C111" s="749"/>
      <c r="D111" s="749"/>
      <c r="E111" s="749"/>
      <c r="F111" s="749"/>
      <c r="G111" s="177" t="s">
        <v>467</v>
      </c>
      <c r="H111" s="352" t="e">
        <f>H109*2.5/100</f>
        <v>#DIV/0!</v>
      </c>
      <c r="I111" s="808" t="s">
        <v>893</v>
      </c>
      <c r="J111" s="583"/>
      <c r="K111" s="583"/>
      <c r="L111" s="584"/>
    </row>
    <row r="112" spans="2:12" ht="34.5" customHeight="1">
      <c r="B112" s="745" t="s">
        <v>311</v>
      </c>
      <c r="C112" s="746"/>
      <c r="D112" s="746"/>
      <c r="E112" s="746"/>
      <c r="F112" s="747"/>
      <c r="G112" s="175" t="s">
        <v>467</v>
      </c>
      <c r="H112" s="348" t="e">
        <f>K108</f>
        <v>#DIV/0!</v>
      </c>
      <c r="I112" s="795" t="s">
        <v>1093</v>
      </c>
      <c r="J112" s="795"/>
      <c r="K112" s="795"/>
      <c r="L112" s="796"/>
    </row>
    <row r="113" spans="2:12">
      <c r="B113" s="745"/>
      <c r="C113" s="746"/>
      <c r="D113" s="746"/>
      <c r="E113" s="746"/>
      <c r="F113" s="747"/>
      <c r="G113" s="176"/>
      <c r="H113" s="142"/>
      <c r="I113" s="797">
        <v>100</v>
      </c>
      <c r="J113" s="797"/>
      <c r="K113" s="797"/>
      <c r="L113" s="798"/>
    </row>
    <row r="114" spans="2:12" ht="15.75" customHeight="1" thickBot="1">
      <c r="B114" s="748"/>
      <c r="C114" s="749"/>
      <c r="D114" s="749"/>
      <c r="E114" s="749"/>
      <c r="F114" s="750"/>
      <c r="G114" s="176" t="s">
        <v>467</v>
      </c>
      <c r="H114" s="352" t="e">
        <f>H112*2.5/100</f>
        <v>#DIV/0!</v>
      </c>
      <c r="I114" s="799" t="s">
        <v>894</v>
      </c>
      <c r="J114" s="799"/>
      <c r="K114" s="799"/>
      <c r="L114" s="800"/>
    </row>
    <row r="115" spans="2:12" s="305" customFormat="1" ht="21" customHeight="1" thickBot="1">
      <c r="B115" s="803" t="s">
        <v>1112</v>
      </c>
      <c r="C115" s="804"/>
      <c r="D115" s="804"/>
      <c r="E115" s="804"/>
      <c r="F115" s="804"/>
      <c r="G115" s="430" t="s">
        <v>467</v>
      </c>
      <c r="H115" s="431" t="e">
        <f>H111+H114</f>
        <v>#DIV/0!</v>
      </c>
      <c r="I115" s="801" t="s">
        <v>1113</v>
      </c>
      <c r="J115" s="801"/>
      <c r="K115" s="801"/>
      <c r="L115" s="802"/>
    </row>
    <row r="116" spans="2:12" ht="7.5" customHeight="1" thickBot="1">
      <c r="B116" s="178"/>
    </row>
    <row r="117" spans="2:12" ht="36.75" customHeight="1" thickBot="1">
      <c r="B117" s="754" t="s">
        <v>1118</v>
      </c>
      <c r="C117" s="755"/>
      <c r="D117" s="755"/>
      <c r="E117" s="755"/>
      <c r="F117" s="756"/>
      <c r="G117" s="175" t="s">
        <v>467</v>
      </c>
      <c r="H117" s="764" t="e">
        <f>I67+I74+I82+I90+K100+H115</f>
        <v>#DIV/0!</v>
      </c>
      <c r="I117" s="764"/>
      <c r="J117" s="768" t="s">
        <v>1113</v>
      </c>
      <c r="K117" s="768"/>
      <c r="L117" s="769"/>
    </row>
    <row r="118" spans="2:12" ht="19.5" customHeight="1" thickBot="1">
      <c r="B118" s="757"/>
      <c r="C118" s="758"/>
      <c r="D118" s="758"/>
      <c r="E118" s="758"/>
      <c r="F118" s="759"/>
      <c r="G118" s="765" t="s">
        <v>1117</v>
      </c>
      <c r="H118" s="766"/>
      <c r="I118" s="766"/>
      <c r="J118" s="766"/>
      <c r="K118" s="766"/>
      <c r="L118" s="767"/>
    </row>
    <row r="119" spans="2:12" s="360" customFormat="1" ht="21.75" customHeight="1" thickBot="1">
      <c r="B119" s="810" t="s">
        <v>312</v>
      </c>
      <c r="C119" s="810"/>
      <c r="D119" s="810"/>
      <c r="E119" s="810"/>
      <c r="F119" s="810"/>
      <c r="G119" s="810"/>
      <c r="H119" s="810"/>
      <c r="I119" s="810"/>
      <c r="J119" s="810"/>
      <c r="K119" s="810"/>
      <c r="L119" s="810"/>
    </row>
    <row r="120" spans="2:12" ht="50.25" customHeight="1" thickBot="1">
      <c r="B120" s="84" t="s">
        <v>113</v>
      </c>
      <c r="C120" s="664" t="s">
        <v>313</v>
      </c>
      <c r="D120" s="811"/>
      <c r="E120" s="811"/>
      <c r="F120" s="811"/>
      <c r="G120" s="811"/>
      <c r="H120" s="811"/>
      <c r="I120" s="665"/>
      <c r="J120" s="80" t="s">
        <v>293</v>
      </c>
      <c r="K120" s="809" t="s">
        <v>891</v>
      </c>
      <c r="L120" s="809"/>
    </row>
    <row r="121" spans="2:12" s="432" customFormat="1" ht="20.25" customHeight="1" thickBot="1">
      <c r="B121" s="417">
        <v>1</v>
      </c>
      <c r="C121" s="720" t="s">
        <v>315</v>
      </c>
      <c r="D121" s="721"/>
      <c r="E121" s="721"/>
      <c r="F121" s="721"/>
      <c r="G121" s="721"/>
      <c r="H121" s="721"/>
      <c r="I121" s="722"/>
      <c r="J121" s="403" t="s">
        <v>1094</v>
      </c>
      <c r="K121" s="688"/>
      <c r="L121" s="690"/>
    </row>
    <row r="122" spans="2:12" s="432" customFormat="1" ht="20.25" customHeight="1" thickBot="1">
      <c r="B122" s="124">
        <v>2</v>
      </c>
      <c r="C122" s="720" t="s">
        <v>316</v>
      </c>
      <c r="D122" s="721"/>
      <c r="E122" s="721"/>
      <c r="F122" s="721"/>
      <c r="G122" s="721"/>
      <c r="H122" s="721"/>
      <c r="I122" s="722"/>
      <c r="J122" s="403" t="s">
        <v>1094</v>
      </c>
      <c r="K122" s="688"/>
      <c r="L122" s="690"/>
    </row>
    <row r="123" spans="2:12" s="432" customFormat="1" ht="20.25" customHeight="1" thickBot="1">
      <c r="B123" s="124">
        <v>3</v>
      </c>
      <c r="C123" s="720" t="s">
        <v>317</v>
      </c>
      <c r="D123" s="721"/>
      <c r="E123" s="721"/>
      <c r="F123" s="721"/>
      <c r="G123" s="721"/>
      <c r="H123" s="721"/>
      <c r="I123" s="722"/>
      <c r="J123" s="403" t="s">
        <v>1094</v>
      </c>
      <c r="K123" s="688"/>
      <c r="L123" s="690"/>
    </row>
    <row r="124" spans="2:12" s="432" customFormat="1" ht="20.25" customHeight="1" thickBot="1">
      <c r="B124" s="124">
        <v>4</v>
      </c>
      <c r="C124" s="720" t="s">
        <v>318</v>
      </c>
      <c r="D124" s="721"/>
      <c r="E124" s="721"/>
      <c r="F124" s="721"/>
      <c r="G124" s="721"/>
      <c r="H124" s="721"/>
      <c r="I124" s="722"/>
      <c r="J124" s="403" t="s">
        <v>1094</v>
      </c>
      <c r="K124" s="688"/>
      <c r="L124" s="690"/>
    </row>
    <row r="125" spans="2:12" s="432" customFormat="1" ht="20.25" customHeight="1" thickBot="1">
      <c r="B125" s="124">
        <v>5</v>
      </c>
      <c r="C125" s="720" t="s">
        <v>319</v>
      </c>
      <c r="D125" s="721"/>
      <c r="E125" s="721"/>
      <c r="F125" s="721"/>
      <c r="G125" s="721"/>
      <c r="H125" s="721"/>
      <c r="I125" s="722"/>
      <c r="J125" s="403" t="s">
        <v>1094</v>
      </c>
      <c r="K125" s="688"/>
      <c r="L125" s="690"/>
    </row>
    <row r="126" spans="2:12" s="432" customFormat="1" ht="36.75" customHeight="1" thickBot="1">
      <c r="B126" s="124">
        <v>6</v>
      </c>
      <c r="C126" s="720" t="s">
        <v>320</v>
      </c>
      <c r="D126" s="721"/>
      <c r="E126" s="721"/>
      <c r="F126" s="721"/>
      <c r="G126" s="721"/>
      <c r="H126" s="721"/>
      <c r="I126" s="722"/>
      <c r="J126" s="403" t="s">
        <v>1094</v>
      </c>
      <c r="K126" s="688"/>
      <c r="L126" s="690"/>
    </row>
    <row r="127" spans="2:12" s="432" customFormat="1" ht="20.25" customHeight="1" thickBot="1">
      <c r="B127" s="124">
        <v>7</v>
      </c>
      <c r="C127" s="720" t="s">
        <v>321</v>
      </c>
      <c r="D127" s="721"/>
      <c r="E127" s="721"/>
      <c r="F127" s="721"/>
      <c r="G127" s="721"/>
      <c r="H127" s="721"/>
      <c r="I127" s="722"/>
      <c r="J127" s="403" t="s">
        <v>1094</v>
      </c>
      <c r="K127" s="688"/>
      <c r="L127" s="690"/>
    </row>
    <row r="128" spans="2:12" s="432" customFormat="1" ht="20.25" customHeight="1" thickBot="1">
      <c r="B128" s="124">
        <v>8</v>
      </c>
      <c r="C128" s="720" t="s">
        <v>322</v>
      </c>
      <c r="D128" s="721"/>
      <c r="E128" s="721"/>
      <c r="F128" s="721"/>
      <c r="G128" s="721"/>
      <c r="H128" s="721"/>
      <c r="I128" s="722"/>
      <c r="J128" s="403" t="s">
        <v>1095</v>
      </c>
      <c r="K128" s="688"/>
      <c r="L128" s="690"/>
    </row>
    <row r="129" spans="2:12" s="432" customFormat="1" ht="20.25" customHeight="1" thickBot="1">
      <c r="B129" s="124">
        <v>9</v>
      </c>
      <c r="C129" s="720" t="s">
        <v>323</v>
      </c>
      <c r="D129" s="721"/>
      <c r="E129" s="721"/>
      <c r="F129" s="721"/>
      <c r="G129" s="721"/>
      <c r="H129" s="721"/>
      <c r="I129" s="722"/>
      <c r="J129" s="403" t="s">
        <v>1095</v>
      </c>
      <c r="K129" s="688"/>
      <c r="L129" s="690"/>
    </row>
    <row r="130" spans="2:12" s="432" customFormat="1" ht="20.25" customHeight="1" thickBot="1">
      <c r="B130" s="124">
        <v>10</v>
      </c>
      <c r="C130" s="720" t="s">
        <v>324</v>
      </c>
      <c r="D130" s="721"/>
      <c r="E130" s="721"/>
      <c r="F130" s="721"/>
      <c r="G130" s="721"/>
      <c r="H130" s="721"/>
      <c r="I130" s="722"/>
      <c r="J130" s="403" t="s">
        <v>1094</v>
      </c>
      <c r="K130" s="688"/>
      <c r="L130" s="690"/>
    </row>
    <row r="131" spans="2:12" ht="18" customHeight="1">
      <c r="B131" s="718"/>
      <c r="C131" s="773" t="s">
        <v>325</v>
      </c>
      <c r="D131" s="773"/>
      <c r="E131" s="773"/>
      <c r="F131" s="773"/>
      <c r="G131" s="773"/>
      <c r="H131" s="773"/>
      <c r="I131" s="773"/>
      <c r="J131" s="773"/>
      <c r="K131" s="773"/>
      <c r="L131" s="773"/>
    </row>
    <row r="132" spans="2:12" ht="18" customHeight="1" thickBot="1">
      <c r="B132" s="719"/>
      <c r="C132" s="813" t="s">
        <v>326</v>
      </c>
      <c r="D132" s="813"/>
      <c r="E132" s="813"/>
      <c r="F132" s="813"/>
      <c r="G132" s="813"/>
      <c r="H132" s="813"/>
      <c r="I132" s="813"/>
      <c r="J132" s="813"/>
      <c r="K132" s="813"/>
      <c r="L132" s="813"/>
    </row>
    <row r="133" spans="2:12" s="432" customFormat="1" ht="20.25" customHeight="1" thickBot="1">
      <c r="B133" s="124">
        <v>11</v>
      </c>
      <c r="C133" s="720" t="s">
        <v>327</v>
      </c>
      <c r="D133" s="721"/>
      <c r="E133" s="721"/>
      <c r="F133" s="721"/>
      <c r="G133" s="721"/>
      <c r="H133" s="721"/>
      <c r="I133" s="722"/>
      <c r="J133" s="403" t="s">
        <v>1094</v>
      </c>
      <c r="K133" s="688"/>
      <c r="L133" s="690"/>
    </row>
    <row r="134" spans="2:12" s="432" customFormat="1" ht="20.25" customHeight="1" thickBot="1">
      <c r="B134" s="124">
        <v>12</v>
      </c>
      <c r="C134" s="720" t="s">
        <v>328</v>
      </c>
      <c r="D134" s="721"/>
      <c r="E134" s="721"/>
      <c r="F134" s="721"/>
      <c r="G134" s="721"/>
      <c r="H134" s="721"/>
      <c r="I134" s="722"/>
      <c r="J134" s="403" t="s">
        <v>1094</v>
      </c>
      <c r="K134" s="688"/>
      <c r="L134" s="690"/>
    </row>
    <row r="135" spans="2:12" s="432" customFormat="1" ht="20.25" customHeight="1" thickBot="1">
      <c r="B135" s="124">
        <v>13</v>
      </c>
      <c r="C135" s="720" t="s">
        <v>329</v>
      </c>
      <c r="D135" s="721"/>
      <c r="E135" s="721"/>
      <c r="F135" s="721"/>
      <c r="G135" s="721"/>
      <c r="H135" s="721"/>
      <c r="I135" s="722"/>
      <c r="J135" s="403" t="s">
        <v>1094</v>
      </c>
      <c r="K135" s="688"/>
      <c r="L135" s="690"/>
    </row>
    <row r="136" spans="2:12" s="432" customFormat="1" ht="20.25" customHeight="1" thickBot="1">
      <c r="B136" s="124">
        <v>14</v>
      </c>
      <c r="C136" s="720" t="s">
        <v>330</v>
      </c>
      <c r="D136" s="721"/>
      <c r="E136" s="721"/>
      <c r="F136" s="721"/>
      <c r="G136" s="721"/>
      <c r="H136" s="721"/>
      <c r="I136" s="722"/>
      <c r="J136" s="403" t="s">
        <v>1094</v>
      </c>
      <c r="K136" s="688"/>
      <c r="L136" s="690"/>
    </row>
    <row r="137" spans="2:12" s="432" customFormat="1" ht="20.25" customHeight="1" thickBot="1">
      <c r="B137" s="124">
        <v>15</v>
      </c>
      <c r="C137" s="720" t="s">
        <v>331</v>
      </c>
      <c r="D137" s="721"/>
      <c r="E137" s="721"/>
      <c r="F137" s="721"/>
      <c r="G137" s="721"/>
      <c r="H137" s="721"/>
      <c r="I137" s="722"/>
      <c r="J137" s="403" t="s">
        <v>1094</v>
      </c>
      <c r="K137" s="688"/>
      <c r="L137" s="690"/>
    </row>
    <row r="138" spans="2:12" ht="27" customHeight="1" thickBot="1">
      <c r="B138" s="812" t="s">
        <v>332</v>
      </c>
      <c r="C138" s="812"/>
      <c r="D138" s="812"/>
      <c r="E138" s="812"/>
      <c r="F138" s="812"/>
      <c r="G138" s="812"/>
      <c r="H138" s="812"/>
      <c r="I138" s="812"/>
      <c r="J138" s="79"/>
      <c r="K138" s="450">
        <f>+K130+K129+K128+K127+K126+K125+K123+K124+K122+K121+K133+K134+K135+K136+K137</f>
        <v>0</v>
      </c>
      <c r="L138" s="452"/>
    </row>
    <row r="139" spans="2:12">
      <c r="B139" s="179"/>
    </row>
    <row r="140" spans="2:12" ht="27.75" customHeight="1">
      <c r="B140" s="538" t="s">
        <v>333</v>
      </c>
      <c r="C140" s="538"/>
      <c r="D140" s="538"/>
      <c r="E140" s="538"/>
      <c r="F140" s="538"/>
      <c r="G140" s="538"/>
      <c r="H140" s="538"/>
      <c r="I140" s="538"/>
      <c r="J140" s="538"/>
      <c r="K140" s="538"/>
      <c r="L140" s="538"/>
    </row>
    <row r="141" spans="2:12" ht="29.25" customHeight="1" thickBot="1">
      <c r="B141" s="59">
        <v>5.0999999999999996</v>
      </c>
      <c r="C141" s="715" t="s">
        <v>334</v>
      </c>
      <c r="D141" s="715"/>
      <c r="E141" s="715"/>
      <c r="F141" s="715"/>
      <c r="G141" s="715"/>
      <c r="H141" s="715"/>
      <c r="I141" s="715"/>
      <c r="J141" s="715"/>
      <c r="K141" s="715"/>
      <c r="L141" s="715"/>
    </row>
    <row r="142" spans="2:12" ht="68.25" customHeight="1" thickBot="1">
      <c r="B142" s="141" t="s">
        <v>113</v>
      </c>
      <c r="C142" s="729" t="s">
        <v>895</v>
      </c>
      <c r="D142" s="729"/>
      <c r="E142" s="729"/>
      <c r="F142" s="729" t="s">
        <v>335</v>
      </c>
      <c r="G142" s="729"/>
      <c r="H142" s="141" t="s">
        <v>336</v>
      </c>
      <c r="I142" s="729" t="s">
        <v>337</v>
      </c>
      <c r="J142" s="729"/>
      <c r="K142" s="729" t="s">
        <v>338</v>
      </c>
      <c r="L142" s="729"/>
    </row>
    <row r="143" spans="2:12" ht="18" thickBot="1">
      <c r="B143" s="146"/>
      <c r="C143" s="729" t="s">
        <v>39</v>
      </c>
      <c r="D143" s="729"/>
      <c r="E143" s="729"/>
      <c r="F143" s="816" t="s">
        <v>40</v>
      </c>
      <c r="G143" s="816"/>
      <c r="H143" s="147" t="s">
        <v>41</v>
      </c>
      <c r="I143" s="729" t="s">
        <v>42</v>
      </c>
      <c r="J143" s="729"/>
      <c r="K143" s="729" t="s">
        <v>339</v>
      </c>
      <c r="L143" s="729"/>
    </row>
    <row r="144" spans="2:12" ht="18" customHeight="1" thickBot="1">
      <c r="B144" s="417">
        <v>1</v>
      </c>
      <c r="C144" s="730" t="s">
        <v>340</v>
      </c>
      <c r="D144" s="731"/>
      <c r="E144" s="732"/>
      <c r="F144" s="725"/>
      <c r="G144" s="726"/>
      <c r="H144" s="148">
        <v>0.85</v>
      </c>
      <c r="I144" s="814"/>
      <c r="J144" s="815"/>
      <c r="K144" s="361">
        <f>F144*H144*I144</f>
        <v>0</v>
      </c>
      <c r="L144" s="149" t="s">
        <v>341</v>
      </c>
    </row>
    <row r="145" spans="2:12" ht="55.5" customHeight="1" thickBot="1">
      <c r="B145" s="417">
        <v>2</v>
      </c>
      <c r="C145" s="730" t="s">
        <v>896</v>
      </c>
      <c r="D145" s="731"/>
      <c r="E145" s="732"/>
      <c r="F145" s="725"/>
      <c r="G145" s="726"/>
      <c r="H145" s="148">
        <v>0.7</v>
      </c>
      <c r="I145" s="723"/>
      <c r="J145" s="724"/>
      <c r="K145" s="361">
        <f t="shared" ref="K145:K146" si="0">F145*H145*I145</f>
        <v>0</v>
      </c>
      <c r="L145" s="149" t="s">
        <v>342</v>
      </c>
    </row>
    <row r="146" spans="2:12" ht="39" customHeight="1" thickBot="1">
      <c r="B146" s="417">
        <v>3</v>
      </c>
      <c r="C146" s="730" t="s">
        <v>897</v>
      </c>
      <c r="D146" s="731"/>
      <c r="E146" s="732"/>
      <c r="F146" s="725"/>
      <c r="G146" s="726"/>
      <c r="H146" s="148">
        <v>0.3</v>
      </c>
      <c r="I146" s="723"/>
      <c r="J146" s="724"/>
      <c r="K146" s="361">
        <f t="shared" si="0"/>
        <v>0</v>
      </c>
      <c r="L146" s="149" t="s">
        <v>344</v>
      </c>
    </row>
    <row r="147" spans="2:12" ht="20.25" customHeight="1" thickBot="1">
      <c r="B147" s="149"/>
      <c r="C147" s="612" t="s">
        <v>14</v>
      </c>
      <c r="D147" s="612"/>
      <c r="E147" s="612"/>
      <c r="F147" s="612"/>
      <c r="G147" s="612"/>
      <c r="H147" s="612"/>
      <c r="I147" s="612"/>
      <c r="J147" s="612"/>
      <c r="K147" s="362">
        <f>SUM(K144:K146)</f>
        <v>0</v>
      </c>
      <c r="L147" s="149" t="s">
        <v>345</v>
      </c>
    </row>
    <row r="148" spans="2:12" ht="30.75" customHeight="1" thickBot="1">
      <c r="B148" s="59">
        <v>5.2</v>
      </c>
      <c r="C148" s="678" t="s">
        <v>346</v>
      </c>
      <c r="D148" s="678"/>
      <c r="E148" s="678"/>
      <c r="F148" s="678"/>
      <c r="G148" s="678"/>
      <c r="H148" s="678"/>
      <c r="I148" s="678"/>
      <c r="J148" s="678"/>
      <c r="K148" s="678"/>
      <c r="L148" s="678"/>
    </row>
    <row r="149" spans="2:12" ht="68.25" customHeight="1" thickBot="1">
      <c r="B149" s="141" t="s">
        <v>113</v>
      </c>
      <c r="C149" s="729" t="s">
        <v>895</v>
      </c>
      <c r="D149" s="729"/>
      <c r="E149" s="729"/>
      <c r="F149" s="729" t="s">
        <v>898</v>
      </c>
      <c r="G149" s="729"/>
      <c r="H149" s="141" t="s">
        <v>336</v>
      </c>
      <c r="I149" s="729" t="s">
        <v>337</v>
      </c>
      <c r="J149" s="729"/>
      <c r="K149" s="729" t="s">
        <v>338</v>
      </c>
      <c r="L149" s="729"/>
    </row>
    <row r="150" spans="2:12" ht="18" thickBot="1">
      <c r="B150" s="146"/>
      <c r="C150" s="729" t="s">
        <v>899</v>
      </c>
      <c r="D150" s="729"/>
      <c r="E150" s="729"/>
      <c r="F150" s="816" t="s">
        <v>347</v>
      </c>
      <c r="G150" s="816"/>
      <c r="H150" s="147" t="s">
        <v>900</v>
      </c>
      <c r="I150" s="729" t="s">
        <v>901</v>
      </c>
      <c r="J150" s="729"/>
      <c r="K150" s="729" t="s">
        <v>902</v>
      </c>
      <c r="L150" s="729"/>
    </row>
    <row r="151" spans="2:12" ht="20.25" customHeight="1" thickBot="1">
      <c r="B151" s="145">
        <v>1</v>
      </c>
      <c r="C151" s="727" t="s">
        <v>340</v>
      </c>
      <c r="D151" s="727"/>
      <c r="E151" s="727"/>
      <c r="F151" s="728"/>
      <c r="G151" s="728"/>
      <c r="H151" s="148">
        <v>0.85</v>
      </c>
      <c r="I151" s="729"/>
      <c r="J151" s="729"/>
      <c r="K151" s="361">
        <f t="shared" ref="K151:K153" si="1">F151*H151*I151</f>
        <v>0</v>
      </c>
      <c r="L151" s="149" t="s">
        <v>348</v>
      </c>
    </row>
    <row r="152" spans="2:12" ht="54" customHeight="1" thickBot="1">
      <c r="B152" s="145">
        <v>2</v>
      </c>
      <c r="C152" s="727" t="s">
        <v>896</v>
      </c>
      <c r="D152" s="727"/>
      <c r="E152" s="727"/>
      <c r="F152" s="728"/>
      <c r="G152" s="728"/>
      <c r="H152" s="148">
        <v>0.7</v>
      </c>
      <c r="I152" s="729"/>
      <c r="J152" s="729"/>
      <c r="K152" s="361">
        <f t="shared" si="1"/>
        <v>0</v>
      </c>
      <c r="L152" s="126" t="s">
        <v>349</v>
      </c>
    </row>
    <row r="153" spans="2:12" ht="35.25" customHeight="1" thickBot="1">
      <c r="B153" s="145">
        <v>3</v>
      </c>
      <c r="C153" s="727" t="s">
        <v>897</v>
      </c>
      <c r="D153" s="727"/>
      <c r="E153" s="727"/>
      <c r="F153" s="728"/>
      <c r="G153" s="728"/>
      <c r="H153" s="148">
        <v>0.3</v>
      </c>
      <c r="I153" s="729"/>
      <c r="J153" s="729"/>
      <c r="K153" s="361">
        <f t="shared" si="1"/>
        <v>0</v>
      </c>
      <c r="L153" s="126" t="s">
        <v>350</v>
      </c>
    </row>
    <row r="154" spans="2:12" ht="22.5" customHeight="1" thickBot="1">
      <c r="B154" s="126"/>
      <c r="C154" s="612" t="s">
        <v>144</v>
      </c>
      <c r="D154" s="612"/>
      <c r="E154" s="612"/>
      <c r="F154" s="612"/>
      <c r="G154" s="612"/>
      <c r="H154" s="612"/>
      <c r="I154" s="612"/>
      <c r="J154" s="612"/>
      <c r="K154" s="362">
        <f>SUM(K151:K153)</f>
        <v>0</v>
      </c>
      <c r="L154" s="126" t="s">
        <v>351</v>
      </c>
    </row>
    <row r="155" spans="2:12" ht="9" customHeight="1">
      <c r="B155" s="180"/>
    </row>
    <row r="156" spans="2:12" ht="22.5">
      <c r="B156" s="523" t="s">
        <v>352</v>
      </c>
      <c r="C156" s="523"/>
      <c r="D156" s="523"/>
      <c r="E156" s="523"/>
      <c r="F156" s="523"/>
      <c r="G156" s="523"/>
      <c r="H156" s="523"/>
      <c r="I156" s="523"/>
      <c r="J156" s="523"/>
      <c r="K156" s="523"/>
      <c r="L156" s="523"/>
    </row>
    <row r="157" spans="2:12" ht="37.5" customHeight="1">
      <c r="B157" s="817" t="s">
        <v>353</v>
      </c>
      <c r="C157" s="817"/>
      <c r="D157" s="817"/>
      <c r="E157" s="817"/>
      <c r="F157" s="817"/>
      <c r="G157" s="817"/>
      <c r="H157" s="817"/>
      <c r="I157" s="817"/>
      <c r="J157" s="817"/>
      <c r="K157" s="817"/>
      <c r="L157" s="817"/>
    </row>
    <row r="158" spans="2:12" ht="9.75" customHeight="1">
      <c r="B158" s="150"/>
      <c r="C158" s="150"/>
      <c r="D158" s="150"/>
      <c r="E158" s="150"/>
      <c r="F158" s="150"/>
      <c r="G158" s="150"/>
      <c r="H158" s="150"/>
      <c r="I158" s="150"/>
      <c r="J158" s="150"/>
      <c r="K158" s="150"/>
      <c r="L158" s="150"/>
    </row>
    <row r="159" spans="2:12" ht="39" customHeight="1">
      <c r="B159" s="538" t="s">
        <v>354</v>
      </c>
      <c r="C159" s="538"/>
      <c r="D159" s="538"/>
      <c r="E159" s="538"/>
      <c r="F159" s="538"/>
      <c r="G159" s="538"/>
      <c r="H159" s="538"/>
      <c r="I159" s="538"/>
      <c r="J159" s="538"/>
      <c r="K159" s="538"/>
      <c r="L159" s="538"/>
    </row>
    <row r="160" spans="2:12" ht="19.5" customHeight="1" thickBot="1">
      <c r="B160" s="174"/>
    </row>
    <row r="161" spans="2:12" s="96" customFormat="1" ht="38.25" customHeight="1">
      <c r="B161" s="818" t="s">
        <v>355</v>
      </c>
      <c r="C161" s="819"/>
      <c r="D161" s="819"/>
      <c r="E161" s="819"/>
      <c r="F161" s="819"/>
      <c r="G161" s="819"/>
      <c r="H161" s="819"/>
      <c r="I161" s="819"/>
      <c r="J161" s="819"/>
      <c r="K161" s="819"/>
      <c r="L161" s="820"/>
    </row>
    <row r="162" spans="2:12" s="96" customFormat="1" ht="38.25" customHeight="1">
      <c r="B162" s="821" t="s">
        <v>467</v>
      </c>
      <c r="C162" s="822">
        <f>K151*12.5</f>
        <v>0</v>
      </c>
      <c r="D162" s="822"/>
      <c r="E162" s="824" t="s">
        <v>903</v>
      </c>
      <c r="F162" s="824"/>
      <c r="G162" s="824"/>
      <c r="H162" s="824"/>
      <c r="I162" s="824"/>
      <c r="J162" s="824"/>
      <c r="K162" s="824"/>
      <c r="L162" s="825"/>
    </row>
    <row r="163" spans="2:12" s="96" customFormat="1" ht="38.25" customHeight="1">
      <c r="B163" s="821"/>
      <c r="C163" s="823">
        <f>K144</f>
        <v>0</v>
      </c>
      <c r="D163" s="823"/>
      <c r="E163" s="826" t="s">
        <v>904</v>
      </c>
      <c r="F163" s="826"/>
      <c r="G163" s="826"/>
      <c r="H163" s="826"/>
      <c r="I163" s="826"/>
      <c r="J163" s="826"/>
      <c r="K163" s="826"/>
      <c r="L163" s="827"/>
    </row>
    <row r="164" spans="2:12" s="96" customFormat="1" ht="38.25" customHeight="1" thickBot="1">
      <c r="B164" s="363" t="s">
        <v>467</v>
      </c>
      <c r="C164" s="830" t="e">
        <f>C162/C163</f>
        <v>#DIV/0!</v>
      </c>
      <c r="D164" s="830"/>
      <c r="E164" s="828" t="s">
        <v>905</v>
      </c>
      <c r="F164" s="828"/>
      <c r="G164" s="828"/>
      <c r="H164" s="828"/>
      <c r="I164" s="828"/>
      <c r="J164" s="828"/>
      <c r="K164" s="828"/>
      <c r="L164" s="829"/>
    </row>
    <row r="165" spans="2:12" s="96" customFormat="1" ht="24" customHeight="1" thickBot="1">
      <c r="B165" s="151"/>
    </row>
    <row r="166" spans="2:12" s="96" customFormat="1" ht="38.25" customHeight="1">
      <c r="B166" s="818" t="s">
        <v>356</v>
      </c>
      <c r="C166" s="819"/>
      <c r="D166" s="819"/>
      <c r="E166" s="819"/>
      <c r="F166" s="819"/>
      <c r="G166" s="819"/>
      <c r="H166" s="819"/>
      <c r="I166" s="819"/>
      <c r="J166" s="819"/>
      <c r="K166" s="819"/>
      <c r="L166" s="820"/>
    </row>
    <row r="167" spans="2:12" s="96" customFormat="1" ht="38.25" customHeight="1">
      <c r="B167" s="821" t="s">
        <v>467</v>
      </c>
      <c r="C167" s="822">
        <f>K152*5</f>
        <v>0</v>
      </c>
      <c r="D167" s="822"/>
      <c r="E167" s="824" t="s">
        <v>906</v>
      </c>
      <c r="F167" s="824"/>
      <c r="G167" s="824"/>
      <c r="H167" s="824"/>
      <c r="I167" s="824"/>
      <c r="J167" s="824"/>
      <c r="K167" s="824"/>
      <c r="L167" s="825"/>
    </row>
    <row r="168" spans="2:12" s="96" customFormat="1" ht="38.25" customHeight="1">
      <c r="B168" s="821"/>
      <c r="C168" s="823">
        <f>K145</f>
        <v>0</v>
      </c>
      <c r="D168" s="823"/>
      <c r="E168" s="826" t="s">
        <v>907</v>
      </c>
      <c r="F168" s="826"/>
      <c r="G168" s="826"/>
      <c r="H168" s="826"/>
      <c r="I168" s="826"/>
      <c r="J168" s="826"/>
      <c r="K168" s="826"/>
      <c r="L168" s="827"/>
    </row>
    <row r="169" spans="2:12" s="96" customFormat="1" ht="38.25" customHeight="1" thickBot="1">
      <c r="B169" s="363" t="s">
        <v>467</v>
      </c>
      <c r="C169" s="830" t="e">
        <f>C167/C168</f>
        <v>#DIV/0!</v>
      </c>
      <c r="D169" s="830"/>
      <c r="E169" s="828" t="s">
        <v>908</v>
      </c>
      <c r="F169" s="828"/>
      <c r="G169" s="828"/>
      <c r="H169" s="828"/>
      <c r="I169" s="828"/>
      <c r="J169" s="828"/>
      <c r="K169" s="828"/>
      <c r="L169" s="829"/>
    </row>
    <row r="170" spans="2:12" s="96" customFormat="1" ht="22.5" customHeight="1" thickBot="1">
      <c r="B170" s="134"/>
    </row>
    <row r="171" spans="2:12" s="96" customFormat="1" ht="38.25" customHeight="1">
      <c r="B171" s="818" t="s">
        <v>343</v>
      </c>
      <c r="C171" s="819"/>
      <c r="D171" s="819"/>
      <c r="E171" s="819"/>
      <c r="F171" s="819"/>
      <c r="G171" s="819"/>
      <c r="H171" s="819"/>
      <c r="I171" s="819"/>
      <c r="J171" s="819"/>
      <c r="K171" s="819"/>
      <c r="L171" s="820"/>
    </row>
    <row r="172" spans="2:12" s="96" customFormat="1" ht="38.25" customHeight="1">
      <c r="B172" s="821" t="s">
        <v>467</v>
      </c>
      <c r="C172" s="822">
        <f>K153*2.5</f>
        <v>0</v>
      </c>
      <c r="D172" s="822"/>
      <c r="E172" s="824" t="s">
        <v>909</v>
      </c>
      <c r="F172" s="824"/>
      <c r="G172" s="824"/>
      <c r="H172" s="824"/>
      <c r="I172" s="824"/>
      <c r="J172" s="824"/>
      <c r="K172" s="824"/>
      <c r="L172" s="825"/>
    </row>
    <row r="173" spans="2:12" s="96" customFormat="1" ht="38.25" customHeight="1">
      <c r="B173" s="821"/>
      <c r="C173" s="823">
        <f>K146</f>
        <v>0</v>
      </c>
      <c r="D173" s="823"/>
      <c r="E173" s="826" t="s">
        <v>910</v>
      </c>
      <c r="F173" s="826"/>
      <c r="G173" s="826"/>
      <c r="H173" s="826"/>
      <c r="I173" s="826"/>
      <c r="J173" s="826"/>
      <c r="K173" s="826"/>
      <c r="L173" s="827"/>
    </row>
    <row r="174" spans="2:12" s="96" customFormat="1" ht="38.25" customHeight="1" thickBot="1">
      <c r="B174" s="363" t="s">
        <v>467</v>
      </c>
      <c r="C174" s="830" t="e">
        <f>C172/C173</f>
        <v>#DIV/0!</v>
      </c>
      <c r="D174" s="830"/>
      <c r="E174" s="828" t="s">
        <v>911</v>
      </c>
      <c r="F174" s="828"/>
      <c r="G174" s="828"/>
      <c r="H174" s="828"/>
      <c r="I174" s="828"/>
      <c r="J174" s="828"/>
      <c r="K174" s="828"/>
      <c r="L174" s="829"/>
    </row>
    <row r="175" spans="2:12" s="96" customFormat="1" ht="26.25" customHeight="1" thickBot="1">
      <c r="B175" s="154"/>
    </row>
    <row r="176" spans="2:12" s="96" customFormat="1" ht="45.75" customHeight="1">
      <c r="B176" s="831" t="s">
        <v>357</v>
      </c>
      <c r="C176" s="832"/>
      <c r="D176" s="832"/>
      <c r="E176" s="832"/>
      <c r="F176" s="832"/>
      <c r="G176" s="835" t="e">
        <f>C164+C169+C174</f>
        <v>#DIV/0!</v>
      </c>
      <c r="H176" s="836"/>
      <c r="I176" s="836"/>
      <c r="J176" s="602" t="s">
        <v>765</v>
      </c>
      <c r="K176" s="602"/>
      <c r="L176" s="837"/>
    </row>
    <row r="177" spans="2:12" s="96" customFormat="1" ht="40.5" customHeight="1" thickBot="1">
      <c r="B177" s="833"/>
      <c r="C177" s="834"/>
      <c r="D177" s="834"/>
      <c r="E177" s="834"/>
      <c r="F177" s="834"/>
      <c r="G177" s="838" t="s">
        <v>912</v>
      </c>
      <c r="H177" s="839"/>
      <c r="I177" s="839"/>
      <c r="J177" s="839"/>
      <c r="K177" s="839"/>
      <c r="L177" s="840"/>
    </row>
    <row r="178" spans="2:12" ht="26.25" customHeight="1">
      <c r="B178" s="38"/>
    </row>
    <row r="179" spans="2:12" ht="26.25" customHeight="1">
      <c r="B179" s="38"/>
    </row>
    <row r="180" spans="2:12" ht="26.25" customHeight="1">
      <c r="B180" s="38"/>
    </row>
    <row r="181" spans="2:12" ht="26.25">
      <c r="B181" s="538" t="s">
        <v>913</v>
      </c>
      <c r="C181" s="538"/>
      <c r="D181" s="538"/>
      <c r="E181" s="538"/>
      <c r="F181" s="538"/>
      <c r="G181" s="538"/>
      <c r="H181" s="538"/>
      <c r="I181" s="538"/>
      <c r="J181" s="538"/>
      <c r="K181" s="538"/>
      <c r="L181" s="538"/>
    </row>
    <row r="182" spans="2:12" ht="30" customHeight="1" thickBot="1">
      <c r="C182" s="524" t="s">
        <v>358</v>
      </c>
      <c r="D182" s="524"/>
      <c r="E182" s="524"/>
      <c r="F182" s="524"/>
      <c r="G182" s="524"/>
      <c r="H182" s="524"/>
      <c r="I182" s="524"/>
      <c r="J182" s="524"/>
      <c r="K182" s="524"/>
      <c r="L182" s="524"/>
    </row>
    <row r="183" spans="2:12" ht="132" thickBot="1">
      <c r="B183" s="86" t="s">
        <v>5</v>
      </c>
      <c r="C183" s="86" t="s">
        <v>359</v>
      </c>
      <c r="D183" s="77" t="s">
        <v>360</v>
      </c>
      <c r="E183" s="155" t="s">
        <v>361</v>
      </c>
      <c r="F183" s="141" t="s">
        <v>362</v>
      </c>
      <c r="G183" s="588" t="s">
        <v>363</v>
      </c>
      <c r="H183" s="588"/>
      <c r="I183" s="588" t="s">
        <v>364</v>
      </c>
      <c r="J183" s="588"/>
      <c r="K183" s="86" t="s">
        <v>914</v>
      </c>
    </row>
    <row r="184" spans="2:12" ht="35.25" thickBot="1">
      <c r="B184" s="563">
        <v>1</v>
      </c>
      <c r="C184" s="761" t="s">
        <v>244</v>
      </c>
      <c r="D184" s="762">
        <f>I35</f>
        <v>0</v>
      </c>
      <c r="E184" s="762"/>
      <c r="F184" s="156" t="s">
        <v>365</v>
      </c>
      <c r="G184" s="614"/>
      <c r="H184" s="614"/>
      <c r="I184" s="614"/>
      <c r="J184" s="614"/>
      <c r="K184" s="614"/>
    </row>
    <row r="185" spans="2:12" ht="19.5" thickBot="1">
      <c r="B185" s="563"/>
      <c r="C185" s="761"/>
      <c r="D185" s="762"/>
      <c r="E185" s="762"/>
      <c r="F185" s="140" t="s">
        <v>366</v>
      </c>
      <c r="G185" s="614"/>
      <c r="H185" s="614"/>
      <c r="I185" s="614"/>
      <c r="J185" s="614"/>
      <c r="K185" s="614"/>
    </row>
    <row r="186" spans="2:12" ht="19.5" thickBot="1">
      <c r="B186" s="563"/>
      <c r="C186" s="761"/>
      <c r="D186" s="762"/>
      <c r="E186" s="762"/>
      <c r="F186" s="140"/>
      <c r="G186" s="614"/>
      <c r="H186" s="614"/>
      <c r="I186" s="614"/>
      <c r="J186" s="614"/>
      <c r="K186" s="614"/>
    </row>
    <row r="187" spans="2:12" ht="15.75" customHeight="1" thickBot="1">
      <c r="B187" s="563">
        <v>2</v>
      </c>
      <c r="C187" s="761" t="s">
        <v>367</v>
      </c>
      <c r="D187" s="762">
        <f>I36</f>
        <v>0</v>
      </c>
      <c r="E187" s="763"/>
      <c r="F187" s="588" t="s">
        <v>101</v>
      </c>
      <c r="G187" s="614" t="s">
        <v>101</v>
      </c>
      <c r="H187" s="614"/>
      <c r="I187" s="614" t="s">
        <v>368</v>
      </c>
      <c r="J187" s="614"/>
      <c r="K187" s="77"/>
    </row>
    <row r="188" spans="2:12" ht="15.75" customHeight="1" thickBot="1">
      <c r="B188" s="563"/>
      <c r="C188" s="761"/>
      <c r="D188" s="762"/>
      <c r="E188" s="763"/>
      <c r="F188" s="588"/>
      <c r="G188" s="614"/>
      <c r="H188" s="614"/>
      <c r="I188" s="614" t="s">
        <v>369</v>
      </c>
      <c r="J188" s="614"/>
      <c r="K188" s="77"/>
    </row>
    <row r="189" spans="2:12" ht="15.75" customHeight="1" thickBot="1">
      <c r="B189" s="563"/>
      <c r="C189" s="761"/>
      <c r="D189" s="762"/>
      <c r="E189" s="763"/>
      <c r="F189" s="588"/>
      <c r="G189" s="614"/>
      <c r="H189" s="614"/>
      <c r="I189" s="614" t="s">
        <v>370</v>
      </c>
      <c r="J189" s="614"/>
      <c r="K189" s="77"/>
    </row>
    <row r="190" spans="2:12" ht="15.75" customHeight="1" thickBot="1">
      <c r="B190" s="563">
        <v>3</v>
      </c>
      <c r="C190" s="761" t="s">
        <v>371</v>
      </c>
      <c r="D190" s="762">
        <f>I37</f>
        <v>0</v>
      </c>
      <c r="E190" s="763"/>
      <c r="F190" s="588" t="s">
        <v>101</v>
      </c>
      <c r="G190" s="588" t="s">
        <v>101</v>
      </c>
      <c r="H190" s="588"/>
      <c r="I190" s="588" t="s">
        <v>368</v>
      </c>
      <c r="J190" s="588"/>
      <c r="K190" s="77"/>
    </row>
    <row r="191" spans="2:12" ht="15.75" customHeight="1" thickBot="1">
      <c r="B191" s="563"/>
      <c r="C191" s="761"/>
      <c r="D191" s="762"/>
      <c r="E191" s="763"/>
      <c r="F191" s="588"/>
      <c r="G191" s="588"/>
      <c r="H191" s="588"/>
      <c r="I191" s="588" t="s">
        <v>369</v>
      </c>
      <c r="J191" s="588"/>
      <c r="K191" s="77"/>
    </row>
    <row r="192" spans="2:12" ht="15.75" customHeight="1" thickBot="1">
      <c r="B192" s="563"/>
      <c r="C192" s="761"/>
      <c r="D192" s="762"/>
      <c r="E192" s="763"/>
      <c r="F192" s="588"/>
      <c r="G192" s="588"/>
      <c r="H192" s="588"/>
      <c r="I192" s="588" t="s">
        <v>370</v>
      </c>
      <c r="J192" s="588"/>
      <c r="K192" s="77"/>
    </row>
    <row r="193" spans="2:12" ht="21.75" thickBot="1">
      <c r="B193" s="76">
        <v>4</v>
      </c>
      <c r="C193" s="140" t="s">
        <v>372</v>
      </c>
      <c r="D193" s="344">
        <f>I38</f>
        <v>0</v>
      </c>
      <c r="E193" s="159"/>
      <c r="F193" s="86" t="s">
        <v>101</v>
      </c>
      <c r="G193" s="588" t="s">
        <v>101</v>
      </c>
      <c r="H193" s="588"/>
      <c r="I193" s="588" t="s">
        <v>101</v>
      </c>
      <c r="J193" s="588"/>
      <c r="K193" s="86" t="s">
        <v>101</v>
      </c>
    </row>
    <row r="194" spans="2:12" ht="21.75" thickBot="1">
      <c r="B194" s="76">
        <v>5</v>
      </c>
      <c r="C194" s="140" t="s">
        <v>369</v>
      </c>
      <c r="D194" s="344">
        <f>I39</f>
        <v>0</v>
      </c>
      <c r="E194" s="159"/>
      <c r="F194" s="86" t="s">
        <v>101</v>
      </c>
      <c r="G194" s="588" t="s">
        <v>101</v>
      </c>
      <c r="H194" s="588"/>
      <c r="I194" s="588" t="s">
        <v>101</v>
      </c>
      <c r="J194" s="588"/>
      <c r="K194" s="86" t="s">
        <v>101</v>
      </c>
    </row>
    <row r="195" spans="2:12" ht="75.75" thickBot="1">
      <c r="B195" s="76">
        <v>6</v>
      </c>
      <c r="C195" s="140" t="s">
        <v>915</v>
      </c>
      <c r="D195" s="344">
        <f>I40</f>
        <v>0</v>
      </c>
      <c r="E195" s="157"/>
      <c r="F195" s="86" t="s">
        <v>101</v>
      </c>
      <c r="G195" s="588" t="s">
        <v>101</v>
      </c>
      <c r="H195" s="588"/>
      <c r="I195" s="588" t="s">
        <v>373</v>
      </c>
      <c r="J195" s="588"/>
      <c r="K195" s="77"/>
    </row>
    <row r="196" spans="2:12" ht="38.25" thickBot="1">
      <c r="B196" s="76">
        <v>7</v>
      </c>
      <c r="C196" s="140" t="s">
        <v>249</v>
      </c>
      <c r="D196" s="344">
        <f>I41</f>
        <v>0</v>
      </c>
      <c r="E196" s="157"/>
      <c r="F196" s="86" t="s">
        <v>101</v>
      </c>
      <c r="G196" s="588" t="s">
        <v>101</v>
      </c>
      <c r="H196" s="588"/>
      <c r="I196" s="588" t="s">
        <v>101</v>
      </c>
      <c r="J196" s="588"/>
      <c r="K196" s="86" t="s">
        <v>101</v>
      </c>
    </row>
    <row r="197" spans="2:12" ht="15.75" customHeight="1" thickBot="1">
      <c r="B197" s="157"/>
      <c r="C197" s="157"/>
      <c r="D197" s="364"/>
      <c r="E197" s="312"/>
      <c r="F197" s="157"/>
      <c r="G197" s="157"/>
      <c r="H197" s="105"/>
      <c r="I197" s="157"/>
      <c r="J197" s="105"/>
      <c r="K197" s="157"/>
    </row>
    <row r="198" spans="2:12" ht="19.5" thickBot="1">
      <c r="B198" s="157"/>
      <c r="C198" s="158" t="s">
        <v>144</v>
      </c>
      <c r="D198" s="365">
        <f>SUM(D184:D197)</f>
        <v>0</v>
      </c>
      <c r="E198" s="365">
        <f>SUM(E184:E196)</f>
        <v>0</v>
      </c>
      <c r="F198" s="157" t="s">
        <v>183</v>
      </c>
      <c r="G198" s="314" t="s">
        <v>187</v>
      </c>
      <c r="H198" s="365">
        <f>SUM(G184:H196)</f>
        <v>0</v>
      </c>
      <c r="I198" s="157" t="s">
        <v>101</v>
      </c>
      <c r="J198" s="315" t="s">
        <v>191</v>
      </c>
      <c r="K198" s="365">
        <f>SUM(K184:K197)</f>
        <v>0</v>
      </c>
    </row>
    <row r="199" spans="2:12" ht="15.75" thickBot="1">
      <c r="B199" s="18"/>
    </row>
    <row r="200" spans="2:12" ht="41.25" customHeight="1">
      <c r="B200" s="791" t="s">
        <v>374</v>
      </c>
      <c r="C200" s="718"/>
      <c r="D200" s="792"/>
      <c r="E200" s="672" t="s">
        <v>467</v>
      </c>
      <c r="F200" s="849">
        <f>H198*12.5+K198*7.5</f>
        <v>0</v>
      </c>
      <c r="G200" s="849"/>
      <c r="H200" s="845" t="s">
        <v>916</v>
      </c>
      <c r="I200" s="845"/>
      <c r="J200" s="845"/>
      <c r="K200" s="845"/>
      <c r="L200" s="846"/>
    </row>
    <row r="201" spans="2:12" ht="42" customHeight="1">
      <c r="B201" s="841"/>
      <c r="C201" s="842"/>
      <c r="D201" s="843"/>
      <c r="E201" s="673"/>
      <c r="F201" s="850">
        <f>E198*0.8</f>
        <v>0</v>
      </c>
      <c r="G201" s="850"/>
      <c r="H201" s="843" t="s">
        <v>375</v>
      </c>
      <c r="I201" s="843"/>
      <c r="J201" s="843"/>
      <c r="K201" s="843"/>
      <c r="L201" s="843"/>
    </row>
    <row r="202" spans="2:12" ht="25.5" customHeight="1" thickBot="1">
      <c r="B202" s="793"/>
      <c r="C202" s="844"/>
      <c r="D202" s="794"/>
      <c r="E202" s="171"/>
      <c r="F202" s="848" t="e">
        <f>F200/F201</f>
        <v>#DIV/0!</v>
      </c>
      <c r="G202" s="848"/>
      <c r="H202" s="847" t="s">
        <v>376</v>
      </c>
      <c r="I202" s="847"/>
      <c r="J202" s="847"/>
      <c r="K202" s="847"/>
      <c r="L202" s="461"/>
    </row>
    <row r="203" spans="2:12">
      <c r="B203" s="18"/>
    </row>
    <row r="204" spans="2:12" ht="22.5">
      <c r="B204" s="523" t="s">
        <v>377</v>
      </c>
      <c r="C204" s="523"/>
      <c r="D204" s="523"/>
      <c r="E204" s="523"/>
      <c r="F204" s="523"/>
      <c r="G204" s="523"/>
      <c r="H204" s="523"/>
      <c r="I204" s="523"/>
      <c r="J204" s="523"/>
      <c r="K204" s="523"/>
      <c r="L204" s="523"/>
    </row>
    <row r="205" spans="2:12" ht="21">
      <c r="B205" s="678" t="s">
        <v>378</v>
      </c>
      <c r="C205" s="678"/>
      <c r="D205" s="678"/>
      <c r="E205" s="678"/>
      <c r="F205" s="678"/>
      <c r="G205" s="678"/>
      <c r="H205" s="678"/>
      <c r="I205" s="678"/>
      <c r="J205" s="678"/>
      <c r="K205" s="678"/>
      <c r="L205" s="678"/>
    </row>
    <row r="206" spans="2:12" ht="20.25" customHeight="1">
      <c r="B206" s="852" t="s">
        <v>379</v>
      </c>
      <c r="C206" s="852"/>
      <c r="D206" s="852"/>
      <c r="E206" s="852"/>
      <c r="F206" s="852"/>
      <c r="G206" s="852"/>
      <c r="H206" s="852"/>
      <c r="I206" s="852"/>
      <c r="J206" s="852"/>
      <c r="K206" s="852"/>
      <c r="L206" s="852"/>
    </row>
    <row r="207" spans="2:12" ht="95.25" customHeight="1">
      <c r="B207" s="538" t="s">
        <v>1119</v>
      </c>
      <c r="C207" s="538"/>
      <c r="D207" s="538"/>
      <c r="E207" s="538"/>
      <c r="F207" s="538"/>
      <c r="G207" s="538"/>
      <c r="H207" s="538"/>
      <c r="I207" s="538"/>
      <c r="J207" s="538"/>
      <c r="K207" s="538"/>
      <c r="L207" s="538"/>
    </row>
    <row r="208" spans="2:12" ht="11.25" customHeight="1" thickBot="1">
      <c r="B208" s="181"/>
    </row>
    <row r="209" spans="2:11" ht="105.75" customHeight="1" thickBot="1">
      <c r="B209" s="522" t="s">
        <v>5</v>
      </c>
      <c r="C209" s="522" t="s">
        <v>380</v>
      </c>
      <c r="D209" s="522"/>
      <c r="E209" s="522"/>
      <c r="F209" s="522" t="s">
        <v>218</v>
      </c>
      <c r="G209" s="522"/>
      <c r="H209" s="522" t="s">
        <v>219</v>
      </c>
      <c r="I209" s="522"/>
      <c r="J209" s="522" t="s">
        <v>220</v>
      </c>
      <c r="K209" s="522" t="s">
        <v>221</v>
      </c>
    </row>
    <row r="210" spans="2:11" ht="54.75" customHeight="1" thickBot="1">
      <c r="B210" s="522"/>
      <c r="C210" s="522"/>
      <c r="D210" s="522"/>
      <c r="E210" s="522"/>
      <c r="F210" s="87" t="s">
        <v>98</v>
      </c>
      <c r="G210" s="87" t="s">
        <v>154</v>
      </c>
      <c r="H210" s="87" t="s">
        <v>98</v>
      </c>
      <c r="I210" s="87" t="s">
        <v>154</v>
      </c>
      <c r="J210" s="522"/>
      <c r="K210" s="522"/>
    </row>
    <row r="211" spans="2:11" ht="74.25" customHeight="1" thickBot="1">
      <c r="B211" s="103">
        <v>1</v>
      </c>
      <c r="C211" s="512" t="s">
        <v>381</v>
      </c>
      <c r="D211" s="512"/>
      <c r="E211" s="512"/>
      <c r="F211" s="103">
        <v>1</v>
      </c>
      <c r="G211" s="332">
        <v>0</v>
      </c>
      <c r="H211" s="110">
        <v>1.5</v>
      </c>
      <c r="I211" s="367">
        <v>0</v>
      </c>
      <c r="J211" s="110">
        <v>2.5</v>
      </c>
      <c r="K211" s="367">
        <f>G211+I211</f>
        <v>0</v>
      </c>
    </row>
    <row r="212" spans="2:11" ht="74.25" customHeight="1" thickBot="1">
      <c r="B212" s="103">
        <v>2</v>
      </c>
      <c r="C212" s="512" t="s">
        <v>382</v>
      </c>
      <c r="D212" s="512"/>
      <c r="E212" s="512"/>
      <c r="F212" s="103">
        <v>1</v>
      </c>
      <c r="G212" s="332">
        <v>0</v>
      </c>
      <c r="H212" s="110">
        <v>1.5</v>
      </c>
      <c r="I212" s="367">
        <v>0</v>
      </c>
      <c r="J212" s="110">
        <v>2.5</v>
      </c>
      <c r="K212" s="367">
        <f t="shared" ref="K212:K214" si="2">G212+I212</f>
        <v>0</v>
      </c>
    </row>
    <row r="213" spans="2:11" ht="57.75" customHeight="1" thickBot="1">
      <c r="B213" s="103">
        <v>3</v>
      </c>
      <c r="C213" s="512" t="s">
        <v>383</v>
      </c>
      <c r="D213" s="512"/>
      <c r="E213" s="512"/>
      <c r="F213" s="103">
        <v>1</v>
      </c>
      <c r="G213" s="332">
        <v>0</v>
      </c>
      <c r="H213" s="110">
        <v>1.5</v>
      </c>
      <c r="I213" s="367">
        <v>0</v>
      </c>
      <c r="J213" s="110">
        <v>2.5</v>
      </c>
      <c r="K213" s="367">
        <f t="shared" si="2"/>
        <v>0</v>
      </c>
    </row>
    <row r="214" spans="2:11" ht="57.75" customHeight="1" thickBot="1">
      <c r="B214" s="103">
        <v>4</v>
      </c>
      <c r="C214" s="512" t="s">
        <v>384</v>
      </c>
      <c r="D214" s="512"/>
      <c r="E214" s="512"/>
      <c r="F214" s="103">
        <v>1</v>
      </c>
      <c r="G214" s="332">
        <v>0</v>
      </c>
      <c r="H214" s="110">
        <v>1.5</v>
      </c>
      <c r="I214" s="367">
        <v>0</v>
      </c>
      <c r="J214" s="110">
        <v>2.5</v>
      </c>
      <c r="K214" s="367">
        <f t="shared" si="2"/>
        <v>0</v>
      </c>
    </row>
    <row r="215" spans="2:11" s="72" customFormat="1" ht="33" customHeight="1" thickBot="1">
      <c r="B215" s="366"/>
      <c r="C215" s="522" t="s">
        <v>226</v>
      </c>
      <c r="D215" s="522"/>
      <c r="E215" s="522"/>
      <c r="F215" s="341">
        <v>4</v>
      </c>
      <c r="G215" s="341">
        <f>SUM(G211:G214)</f>
        <v>0</v>
      </c>
      <c r="H215" s="341">
        <v>6</v>
      </c>
      <c r="I215" s="368">
        <f>SUM(I211:I214)</f>
        <v>0</v>
      </c>
      <c r="J215" s="341">
        <v>10</v>
      </c>
      <c r="K215" s="340">
        <f>SUM(K211:K214)</f>
        <v>0</v>
      </c>
    </row>
    <row r="216" spans="2:11" ht="51.75" customHeight="1">
      <c r="B216" s="851" t="s">
        <v>917</v>
      </c>
      <c r="C216" s="851"/>
      <c r="D216" s="851"/>
      <c r="E216" s="851"/>
      <c r="F216" s="851"/>
      <c r="G216" s="851"/>
      <c r="H216" s="851"/>
      <c r="I216" s="851"/>
      <c r="J216" s="851"/>
      <c r="K216" s="851"/>
    </row>
    <row r="217" spans="2:11" ht="15.75">
      <c r="B217" s="182"/>
    </row>
    <row r="218" spans="2:11" ht="15.75">
      <c r="B218" s="174"/>
    </row>
    <row r="219" spans="2:11" ht="15.75">
      <c r="B219" s="174"/>
    </row>
    <row r="220" spans="2:11" ht="20.25">
      <c r="B220" s="183"/>
    </row>
    <row r="221" spans="2:11">
      <c r="B221" s="55"/>
    </row>
  </sheetData>
  <mergeCells count="372">
    <mergeCell ref="C214:E214"/>
    <mergeCell ref="C215:E215"/>
    <mergeCell ref="H209:I209"/>
    <mergeCell ref="J209:J210"/>
    <mergeCell ref="B216:K216"/>
    <mergeCell ref="B204:L204"/>
    <mergeCell ref="B205:L205"/>
    <mergeCell ref="B206:L206"/>
    <mergeCell ref="B207:L207"/>
    <mergeCell ref="K209:K210"/>
    <mergeCell ref="C209:E210"/>
    <mergeCell ref="C211:E211"/>
    <mergeCell ref="C212:E212"/>
    <mergeCell ref="C213:E213"/>
    <mergeCell ref="I193:J193"/>
    <mergeCell ref="I194:J194"/>
    <mergeCell ref="I195:J195"/>
    <mergeCell ref="I196:J196"/>
    <mergeCell ref="B200:D202"/>
    <mergeCell ref="H200:L200"/>
    <mergeCell ref="H201:L201"/>
    <mergeCell ref="H202:L202"/>
    <mergeCell ref="F202:G202"/>
    <mergeCell ref="E200:E201"/>
    <mergeCell ref="F200:G200"/>
    <mergeCell ref="F201:G201"/>
    <mergeCell ref="G193:H193"/>
    <mergeCell ref="G194:H194"/>
    <mergeCell ref="G195:H195"/>
    <mergeCell ref="G196:H196"/>
    <mergeCell ref="B181:L181"/>
    <mergeCell ref="C182:L182"/>
    <mergeCell ref="I183:J183"/>
    <mergeCell ref="G183:H183"/>
    <mergeCell ref="I184:J184"/>
    <mergeCell ref="I185:J185"/>
    <mergeCell ref="I186:J186"/>
    <mergeCell ref="I187:J189"/>
    <mergeCell ref="I190:J192"/>
    <mergeCell ref="G190:H192"/>
    <mergeCell ref="G187:H189"/>
    <mergeCell ref="E169:L169"/>
    <mergeCell ref="B171:L171"/>
    <mergeCell ref="B172:B173"/>
    <mergeCell ref="C172:D172"/>
    <mergeCell ref="E172:L172"/>
    <mergeCell ref="C173:D173"/>
    <mergeCell ref="E173:L173"/>
    <mergeCell ref="E174:L174"/>
    <mergeCell ref="B176:F177"/>
    <mergeCell ref="G176:I176"/>
    <mergeCell ref="J176:L176"/>
    <mergeCell ref="G177:L177"/>
    <mergeCell ref="C169:D169"/>
    <mergeCell ref="C174:D174"/>
    <mergeCell ref="B161:L161"/>
    <mergeCell ref="B162:B163"/>
    <mergeCell ref="C162:D162"/>
    <mergeCell ref="C163:D163"/>
    <mergeCell ref="E162:L162"/>
    <mergeCell ref="E163:L163"/>
    <mergeCell ref="E164:L164"/>
    <mergeCell ref="B166:L166"/>
    <mergeCell ref="B167:B168"/>
    <mergeCell ref="C167:D167"/>
    <mergeCell ref="E167:L167"/>
    <mergeCell ref="C168:D168"/>
    <mergeCell ref="E168:L168"/>
    <mergeCell ref="C164:D164"/>
    <mergeCell ref="K149:L149"/>
    <mergeCell ref="C150:E150"/>
    <mergeCell ref="F150:G150"/>
    <mergeCell ref="I150:J150"/>
    <mergeCell ref="K150:L150"/>
    <mergeCell ref="C151:E151"/>
    <mergeCell ref="F151:G151"/>
    <mergeCell ref="I151:J151"/>
    <mergeCell ref="B157:L157"/>
    <mergeCell ref="C153:E153"/>
    <mergeCell ref="F153:G153"/>
    <mergeCell ref="I153:J153"/>
    <mergeCell ref="C149:E149"/>
    <mergeCell ref="F149:G149"/>
    <mergeCell ref="I149:J149"/>
    <mergeCell ref="K142:L142"/>
    <mergeCell ref="K143:L143"/>
    <mergeCell ref="I142:J142"/>
    <mergeCell ref="I143:J143"/>
    <mergeCell ref="I144:J144"/>
    <mergeCell ref="F142:G142"/>
    <mergeCell ref="F143:G143"/>
    <mergeCell ref="F144:G144"/>
    <mergeCell ref="C142:E142"/>
    <mergeCell ref="C143:E143"/>
    <mergeCell ref="K138:L138"/>
    <mergeCell ref="B138:I138"/>
    <mergeCell ref="C131:L131"/>
    <mergeCell ref="C132:L132"/>
    <mergeCell ref="K133:L133"/>
    <mergeCell ref="C134:I134"/>
    <mergeCell ref="K134:L134"/>
    <mergeCell ref="C135:I135"/>
    <mergeCell ref="K135:L135"/>
    <mergeCell ref="C136:I136"/>
    <mergeCell ref="K136:L136"/>
    <mergeCell ref="C137:I137"/>
    <mergeCell ref="K137:L137"/>
    <mergeCell ref="C126:I126"/>
    <mergeCell ref="K126:L126"/>
    <mergeCell ref="C127:I127"/>
    <mergeCell ref="K127:L127"/>
    <mergeCell ref="C128:I128"/>
    <mergeCell ref="K128:L128"/>
    <mergeCell ref="C129:I129"/>
    <mergeCell ref="K129:L129"/>
    <mergeCell ref="C130:I130"/>
    <mergeCell ref="K130:L130"/>
    <mergeCell ref="K120:L120"/>
    <mergeCell ref="K121:L121"/>
    <mergeCell ref="K122:L122"/>
    <mergeCell ref="K123:L123"/>
    <mergeCell ref="K124:L124"/>
    <mergeCell ref="B119:L119"/>
    <mergeCell ref="K125:L125"/>
    <mergeCell ref="C120:I120"/>
    <mergeCell ref="C121:I121"/>
    <mergeCell ref="C122:I122"/>
    <mergeCell ref="C123:I123"/>
    <mergeCell ref="C124:I124"/>
    <mergeCell ref="C125:I125"/>
    <mergeCell ref="I112:L112"/>
    <mergeCell ref="I113:L113"/>
    <mergeCell ref="I114:L114"/>
    <mergeCell ref="I115:L115"/>
    <mergeCell ref="C94:I94"/>
    <mergeCell ref="K95:L95"/>
    <mergeCell ref="K96:L96"/>
    <mergeCell ref="K97:L97"/>
    <mergeCell ref="K98:L98"/>
    <mergeCell ref="K99:L99"/>
    <mergeCell ref="B112:F114"/>
    <mergeCell ref="B115:F115"/>
    <mergeCell ref="B109:F111"/>
    <mergeCell ref="C95:I95"/>
    <mergeCell ref="C96:I96"/>
    <mergeCell ref="C97:I97"/>
    <mergeCell ref="C98:I98"/>
    <mergeCell ref="C99:I99"/>
    <mergeCell ref="B100:J100"/>
    <mergeCell ref="K107:L107"/>
    <mergeCell ref="K108:L108"/>
    <mergeCell ref="I109:L109"/>
    <mergeCell ref="I110:L110"/>
    <mergeCell ref="I111:L111"/>
    <mergeCell ref="C70:D70"/>
    <mergeCell ref="E70:F70"/>
    <mergeCell ref="G70:H70"/>
    <mergeCell ref="I70:J70"/>
    <mergeCell ref="K70:L70"/>
    <mergeCell ref="C86:D86"/>
    <mergeCell ref="E86:F86"/>
    <mergeCell ref="G86:H86"/>
    <mergeCell ref="I86:J86"/>
    <mergeCell ref="K86:L86"/>
    <mergeCell ref="D76:D77"/>
    <mergeCell ref="E76:G76"/>
    <mergeCell ref="B72:D74"/>
    <mergeCell ref="G72:L72"/>
    <mergeCell ref="G73:L73"/>
    <mergeCell ref="K76:L77"/>
    <mergeCell ref="C71:D71"/>
    <mergeCell ref="E71:F71"/>
    <mergeCell ref="G71:H71"/>
    <mergeCell ref="I71:J71"/>
    <mergeCell ref="K71:L71"/>
    <mergeCell ref="H76:J76"/>
    <mergeCell ref="K61:L62"/>
    <mergeCell ref="K63:L63"/>
    <mergeCell ref="I41:J41"/>
    <mergeCell ref="I42:J42"/>
    <mergeCell ref="H61:J61"/>
    <mergeCell ref="C69:D69"/>
    <mergeCell ref="E69:F69"/>
    <mergeCell ref="G69:H69"/>
    <mergeCell ref="I69:J69"/>
    <mergeCell ref="K69:L69"/>
    <mergeCell ref="B49:F49"/>
    <mergeCell ref="E51:F52"/>
    <mergeCell ref="C51:D52"/>
    <mergeCell ref="B42:H42"/>
    <mergeCell ref="G49:L49"/>
    <mergeCell ref="G51:L51"/>
    <mergeCell ref="G52:L52"/>
    <mergeCell ref="B45:B46"/>
    <mergeCell ref="C45:D45"/>
    <mergeCell ref="C46:D46"/>
    <mergeCell ref="C47:D47"/>
    <mergeCell ref="K41:L41"/>
    <mergeCell ref="K42:L42"/>
    <mergeCell ref="K64:L64"/>
    <mergeCell ref="C41:G41"/>
    <mergeCell ref="K2:L2"/>
    <mergeCell ref="K3:L3"/>
    <mergeCell ref="K4:L4"/>
    <mergeCell ref="K5:L5"/>
    <mergeCell ref="K6:L6"/>
    <mergeCell ref="K7:L7"/>
    <mergeCell ref="K8:L8"/>
    <mergeCell ref="K9:L9"/>
    <mergeCell ref="K10:L10"/>
    <mergeCell ref="B29:L29"/>
    <mergeCell ref="K33:L33"/>
    <mergeCell ref="K34:L34"/>
    <mergeCell ref="K35:L35"/>
    <mergeCell ref="K36:L36"/>
    <mergeCell ref="K37:L37"/>
    <mergeCell ref="K39:L39"/>
    <mergeCell ref="K38:L38"/>
    <mergeCell ref="K40:L40"/>
    <mergeCell ref="I33:J33"/>
    <mergeCell ref="I34:J34"/>
    <mergeCell ref="I35:J35"/>
    <mergeCell ref="I36:J36"/>
    <mergeCell ref="I37:J37"/>
    <mergeCell ref="I38:J38"/>
    <mergeCell ref="I39:J39"/>
    <mergeCell ref="I40:J40"/>
    <mergeCell ref="D31:L31"/>
    <mergeCell ref="C33:G33"/>
    <mergeCell ref="C34:G34"/>
    <mergeCell ref="C35:G35"/>
    <mergeCell ref="C36:G36"/>
    <mergeCell ref="C37:G37"/>
    <mergeCell ref="C38:G38"/>
    <mergeCell ref="C39:G39"/>
    <mergeCell ref="C40:G40"/>
    <mergeCell ref="K17:L17"/>
    <mergeCell ref="K18:L18"/>
    <mergeCell ref="C19:J19"/>
    <mergeCell ref="C20:J20"/>
    <mergeCell ref="C21:J21"/>
    <mergeCell ref="C22:J22"/>
    <mergeCell ref="C24:J24"/>
    <mergeCell ref="C25:J25"/>
    <mergeCell ref="C23:J23"/>
    <mergeCell ref="K19:L19"/>
    <mergeCell ref="K20:L20"/>
    <mergeCell ref="K21:L21"/>
    <mergeCell ref="K22:L22"/>
    <mergeCell ref="K23:L23"/>
    <mergeCell ref="K24:L24"/>
    <mergeCell ref="K25:L25"/>
    <mergeCell ref="G65:L65"/>
    <mergeCell ref="C2:I2"/>
    <mergeCell ref="C3:I3"/>
    <mergeCell ref="C4:I4"/>
    <mergeCell ref="C6:I6"/>
    <mergeCell ref="C7:I7"/>
    <mergeCell ref="C8:I8"/>
    <mergeCell ref="C9:I9"/>
    <mergeCell ref="C10:I10"/>
    <mergeCell ref="C5:I5"/>
    <mergeCell ref="B26:L26"/>
    <mergeCell ref="B27:L27"/>
    <mergeCell ref="B28:L28"/>
    <mergeCell ref="B13:F13"/>
    <mergeCell ref="B12:F12"/>
    <mergeCell ref="G12:K12"/>
    <mergeCell ref="G13:K13"/>
    <mergeCell ref="C15:J15"/>
    <mergeCell ref="C16:J16"/>
    <mergeCell ref="C17:J17"/>
    <mergeCell ref="C18:J18"/>
    <mergeCell ref="K15:L15"/>
    <mergeCell ref="K16:L16"/>
    <mergeCell ref="B11:L11"/>
    <mergeCell ref="H117:I117"/>
    <mergeCell ref="G118:L118"/>
    <mergeCell ref="J117:L117"/>
    <mergeCell ref="K106:L106"/>
    <mergeCell ref="B80:D82"/>
    <mergeCell ref="G80:L80"/>
    <mergeCell ref="G81:L81"/>
    <mergeCell ref="B83:L83"/>
    <mergeCell ref="C85:D85"/>
    <mergeCell ref="E85:F85"/>
    <mergeCell ref="G85:H85"/>
    <mergeCell ref="I85:J85"/>
    <mergeCell ref="K85:L85"/>
    <mergeCell ref="C87:D87"/>
    <mergeCell ref="E87:F87"/>
    <mergeCell ref="G87:H87"/>
    <mergeCell ref="I87:J87"/>
    <mergeCell ref="K87:L87"/>
    <mergeCell ref="B88:D90"/>
    <mergeCell ref="C92:L92"/>
    <mergeCell ref="C105:L105"/>
    <mergeCell ref="G88:L88"/>
    <mergeCell ref="G89:L89"/>
    <mergeCell ref="K94:L94"/>
    <mergeCell ref="B1:K1"/>
    <mergeCell ref="B209:B210"/>
    <mergeCell ref="F209:G209"/>
    <mergeCell ref="B190:B192"/>
    <mergeCell ref="C190:C192"/>
    <mergeCell ref="D190:D192"/>
    <mergeCell ref="E190:E192"/>
    <mergeCell ref="F190:F192"/>
    <mergeCell ref="K184:K186"/>
    <mergeCell ref="B187:B189"/>
    <mergeCell ref="C187:C189"/>
    <mergeCell ref="C154:J154"/>
    <mergeCell ref="B156:L156"/>
    <mergeCell ref="D187:D189"/>
    <mergeCell ref="E187:E189"/>
    <mergeCell ref="F187:F189"/>
    <mergeCell ref="B184:B186"/>
    <mergeCell ref="C184:C186"/>
    <mergeCell ref="D184:D186"/>
    <mergeCell ref="E184:E186"/>
    <mergeCell ref="G184:H184"/>
    <mergeCell ref="G185:H185"/>
    <mergeCell ref="G186:H186"/>
    <mergeCell ref="B31:C31"/>
    <mergeCell ref="I145:J145"/>
    <mergeCell ref="F145:G145"/>
    <mergeCell ref="B43:L43"/>
    <mergeCell ref="B55:L55"/>
    <mergeCell ref="C60:L60"/>
    <mergeCell ref="C68:L68"/>
    <mergeCell ref="C75:L75"/>
    <mergeCell ref="C84:L84"/>
    <mergeCell ref="B56:L56"/>
    <mergeCell ref="C44:L44"/>
    <mergeCell ref="E45:L45"/>
    <mergeCell ref="E46:L46"/>
    <mergeCell ref="E47:L47"/>
    <mergeCell ref="K78:L78"/>
    <mergeCell ref="K79:L79"/>
    <mergeCell ref="B65:D67"/>
    <mergeCell ref="B61:B62"/>
    <mergeCell ref="C61:C62"/>
    <mergeCell ref="D61:D62"/>
    <mergeCell ref="E61:G61"/>
    <mergeCell ref="G66:L66"/>
    <mergeCell ref="B76:B77"/>
    <mergeCell ref="C76:C77"/>
    <mergeCell ref="B117:F118"/>
    <mergeCell ref="B14:D14"/>
    <mergeCell ref="I67:J67"/>
    <mergeCell ref="I74:J74"/>
    <mergeCell ref="I82:J82"/>
    <mergeCell ref="I90:J90"/>
    <mergeCell ref="B140:L140"/>
    <mergeCell ref="C141:L141"/>
    <mergeCell ref="C148:L148"/>
    <mergeCell ref="B159:L159"/>
    <mergeCell ref="B59:C59"/>
    <mergeCell ref="D59:L59"/>
    <mergeCell ref="K100:L100"/>
    <mergeCell ref="B102:L102"/>
    <mergeCell ref="B131:B132"/>
    <mergeCell ref="C133:I133"/>
    <mergeCell ref="I146:J146"/>
    <mergeCell ref="F146:G146"/>
    <mergeCell ref="C152:E152"/>
    <mergeCell ref="F152:G152"/>
    <mergeCell ref="I152:J152"/>
    <mergeCell ref="C144:E144"/>
    <mergeCell ref="C145:E145"/>
    <mergeCell ref="C146:E146"/>
    <mergeCell ref="C147:J147"/>
  </mergeCells>
  <pageMargins left="0.70866141732283472" right="0.70866141732283472" top="0.39370078740157483" bottom="0.35433070866141736" header="0.31496062992125984" footer="0.31496062992125984"/>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dimension ref="B1:M217"/>
  <sheetViews>
    <sheetView view="pageBreakPreview" zoomScaleSheetLayoutView="100" workbookViewId="0">
      <selection activeCell="I7" sqref="I7:J7"/>
    </sheetView>
  </sheetViews>
  <sheetFormatPr defaultRowHeight="15"/>
  <cols>
    <col min="1" max="1" width="4.85546875" style="39" customWidth="1"/>
    <col min="2" max="2" width="8.28515625" style="39" customWidth="1"/>
    <col min="3" max="3" width="6.85546875" style="39" customWidth="1"/>
    <col min="4" max="4" width="21.28515625" style="39" customWidth="1"/>
    <col min="5" max="5" width="10.140625" style="39" customWidth="1"/>
    <col min="6" max="6" width="10.85546875" style="39" customWidth="1"/>
    <col min="7" max="9" width="10.140625" style="39" customWidth="1"/>
    <col min="10" max="10" width="9" style="39" customWidth="1"/>
    <col min="11" max="16384" width="9.140625" style="39"/>
  </cols>
  <sheetData>
    <row r="1" spans="2:10" ht="49.5" customHeight="1" thickBot="1">
      <c r="B1" s="882" t="s">
        <v>920</v>
      </c>
      <c r="C1" s="882"/>
      <c r="D1" s="882"/>
      <c r="E1" s="882"/>
      <c r="F1" s="882"/>
      <c r="G1" s="882"/>
      <c r="H1" s="882"/>
      <c r="I1" s="882"/>
      <c r="J1" s="882"/>
    </row>
    <row r="2" spans="2:10" ht="38.25" thickBot="1">
      <c r="B2" s="87" t="s">
        <v>227</v>
      </c>
      <c r="C2" s="560" t="s">
        <v>97</v>
      </c>
      <c r="D2" s="561"/>
      <c r="E2" s="561"/>
      <c r="F2" s="561"/>
      <c r="G2" s="562"/>
      <c r="H2" s="87" t="s">
        <v>228</v>
      </c>
      <c r="I2" s="612" t="s">
        <v>229</v>
      </c>
      <c r="J2" s="612"/>
    </row>
    <row r="3" spans="2:10" ht="21.75" customHeight="1" thickBot="1">
      <c r="B3" s="76">
        <v>1</v>
      </c>
      <c r="C3" s="885" t="s">
        <v>385</v>
      </c>
      <c r="D3" s="886"/>
      <c r="E3" s="886"/>
      <c r="F3" s="886"/>
      <c r="G3" s="887"/>
      <c r="H3" s="77" t="s">
        <v>101</v>
      </c>
      <c r="I3" s="614" t="s">
        <v>101</v>
      </c>
      <c r="J3" s="614"/>
    </row>
    <row r="4" spans="2:10" ht="21.75" customHeight="1" thickBot="1">
      <c r="B4" s="76">
        <v>2</v>
      </c>
      <c r="C4" s="885" t="s">
        <v>386</v>
      </c>
      <c r="D4" s="886"/>
      <c r="E4" s="886"/>
      <c r="F4" s="886"/>
      <c r="G4" s="887"/>
      <c r="H4" s="76">
        <v>10</v>
      </c>
      <c r="I4" s="883" t="e">
        <f>F38</f>
        <v>#DIV/0!</v>
      </c>
      <c r="J4" s="884"/>
    </row>
    <row r="5" spans="2:10" ht="21.75" customHeight="1" thickBot="1">
      <c r="B5" s="76">
        <v>3</v>
      </c>
      <c r="C5" s="885" t="s">
        <v>387</v>
      </c>
      <c r="D5" s="886"/>
      <c r="E5" s="886"/>
      <c r="F5" s="886"/>
      <c r="G5" s="887"/>
      <c r="H5" s="76">
        <v>20</v>
      </c>
      <c r="I5" s="622" t="e">
        <f>F54</f>
        <v>#DIV/0!</v>
      </c>
      <c r="J5" s="624"/>
    </row>
    <row r="6" spans="2:10" ht="21.75" customHeight="1" thickBot="1">
      <c r="B6" s="76">
        <v>4</v>
      </c>
      <c r="C6" s="885" t="s">
        <v>388</v>
      </c>
      <c r="D6" s="886"/>
      <c r="E6" s="886"/>
      <c r="F6" s="886"/>
      <c r="G6" s="887"/>
      <c r="H6" s="76">
        <v>15</v>
      </c>
      <c r="I6" s="622" t="e">
        <f>F101</f>
        <v>#DIV/0!</v>
      </c>
      <c r="J6" s="624"/>
    </row>
    <row r="7" spans="2:10" ht="21.75" customHeight="1" thickBot="1">
      <c r="B7" s="76">
        <v>5</v>
      </c>
      <c r="C7" s="885" t="s">
        <v>389</v>
      </c>
      <c r="D7" s="886"/>
      <c r="E7" s="886"/>
      <c r="F7" s="886"/>
      <c r="G7" s="887"/>
      <c r="H7" s="76">
        <v>35</v>
      </c>
      <c r="I7" s="622">
        <f>F135+F169</f>
        <v>5</v>
      </c>
      <c r="J7" s="624"/>
    </row>
    <row r="8" spans="2:10" ht="22.5" customHeight="1" thickBot="1">
      <c r="B8" s="76">
        <v>6</v>
      </c>
      <c r="C8" s="885" t="s">
        <v>390</v>
      </c>
      <c r="D8" s="886"/>
      <c r="E8" s="886"/>
      <c r="F8" s="886"/>
      <c r="G8" s="887"/>
      <c r="H8" s="76">
        <v>10</v>
      </c>
      <c r="I8" s="622">
        <f>G205</f>
        <v>0</v>
      </c>
      <c r="J8" s="624"/>
    </row>
    <row r="9" spans="2:10" ht="61.5" customHeight="1" thickBot="1">
      <c r="B9" s="76">
        <v>7</v>
      </c>
      <c r="C9" s="885" t="s">
        <v>391</v>
      </c>
      <c r="D9" s="886"/>
      <c r="E9" s="886"/>
      <c r="F9" s="886"/>
      <c r="G9" s="887"/>
      <c r="H9" s="76">
        <v>10</v>
      </c>
      <c r="I9" s="622">
        <f>J215</f>
        <v>0</v>
      </c>
      <c r="J9" s="624"/>
    </row>
    <row r="10" spans="2:10" ht="30" customHeight="1" thickBot="1">
      <c r="B10" s="77"/>
      <c r="C10" s="535" t="s">
        <v>14</v>
      </c>
      <c r="D10" s="536"/>
      <c r="E10" s="536"/>
      <c r="F10" s="536"/>
      <c r="G10" s="537"/>
      <c r="H10" s="78">
        <v>100</v>
      </c>
      <c r="I10" s="496" t="e">
        <f>SUM(I4:J9)</f>
        <v>#DIV/0!</v>
      </c>
      <c r="J10" s="497"/>
    </row>
    <row r="11" spans="2:10">
      <c r="B11" s="42"/>
      <c r="C11" s="42"/>
    </row>
    <row r="12" spans="2:10" ht="26.25">
      <c r="B12" s="538" t="s">
        <v>392</v>
      </c>
      <c r="C12" s="538"/>
      <c r="D12" s="538"/>
      <c r="E12" s="538"/>
      <c r="F12" s="538"/>
      <c r="G12" s="538"/>
      <c r="H12" s="538"/>
      <c r="I12" s="538"/>
      <c r="J12" s="538"/>
    </row>
    <row r="13" spans="2:10" ht="27" customHeight="1">
      <c r="B13" s="524" t="s">
        <v>393</v>
      </c>
      <c r="C13" s="524"/>
      <c r="D13" s="524"/>
      <c r="E13" s="524"/>
      <c r="F13" s="524"/>
      <c r="G13" s="524"/>
      <c r="H13" s="524"/>
      <c r="I13" s="524"/>
      <c r="J13" s="524"/>
    </row>
    <row r="14" spans="2:10" ht="27" customHeight="1" thickBot="1">
      <c r="B14" s="524" t="s">
        <v>112</v>
      </c>
      <c r="C14" s="524"/>
      <c r="D14" s="524"/>
      <c r="E14" s="524"/>
      <c r="F14" s="524"/>
      <c r="G14" s="524"/>
      <c r="H14" s="524"/>
      <c r="I14" s="524"/>
      <c r="J14" s="524"/>
    </row>
    <row r="15" spans="2:10" s="102" customFormat="1" ht="34.5" customHeight="1" thickBot="1">
      <c r="B15" s="73" t="s">
        <v>394</v>
      </c>
      <c r="C15" s="453" t="s">
        <v>114</v>
      </c>
      <c r="D15" s="485"/>
      <c r="E15" s="485"/>
      <c r="F15" s="485"/>
      <c r="G15" s="485"/>
      <c r="H15" s="454"/>
      <c r="I15" s="457" t="s">
        <v>18</v>
      </c>
      <c r="J15" s="457"/>
    </row>
    <row r="16" spans="2:10" ht="19.5" thickBot="1">
      <c r="B16" s="76">
        <v>1</v>
      </c>
      <c r="C16" s="688"/>
      <c r="D16" s="689"/>
      <c r="E16" s="689"/>
      <c r="F16" s="689"/>
      <c r="G16" s="689"/>
      <c r="H16" s="689"/>
      <c r="I16" s="563"/>
      <c r="J16" s="563"/>
    </row>
    <row r="17" spans="2:10" ht="19.5" thickBot="1">
      <c r="B17" s="76">
        <v>2</v>
      </c>
      <c r="C17" s="688"/>
      <c r="D17" s="689"/>
      <c r="E17" s="689"/>
      <c r="F17" s="689"/>
      <c r="G17" s="689"/>
      <c r="H17" s="689"/>
      <c r="I17" s="563"/>
      <c r="J17" s="563"/>
    </row>
    <row r="18" spans="2:10" ht="19.5" thickBot="1">
      <c r="B18" s="76">
        <v>3</v>
      </c>
      <c r="C18" s="688"/>
      <c r="D18" s="689"/>
      <c r="E18" s="689"/>
      <c r="F18" s="689"/>
      <c r="G18" s="689"/>
      <c r="H18" s="689"/>
      <c r="I18" s="563"/>
      <c r="J18" s="563"/>
    </row>
    <row r="19" spans="2:10" ht="19.5" thickBot="1">
      <c r="B19" s="76">
        <v>4</v>
      </c>
      <c r="C19" s="688"/>
      <c r="D19" s="689"/>
      <c r="E19" s="689"/>
      <c r="F19" s="689"/>
      <c r="G19" s="689"/>
      <c r="H19" s="689"/>
      <c r="I19" s="563"/>
      <c r="J19" s="563"/>
    </row>
    <row r="20" spans="2:10" ht="19.5" thickBot="1">
      <c r="B20" s="76">
        <v>5</v>
      </c>
      <c r="C20" s="688"/>
      <c r="D20" s="689"/>
      <c r="E20" s="689"/>
      <c r="F20" s="689"/>
      <c r="G20" s="689"/>
      <c r="H20" s="689"/>
      <c r="I20" s="563"/>
      <c r="J20" s="563"/>
    </row>
    <row r="21" spans="2:10" ht="19.5" thickBot="1">
      <c r="B21" s="76">
        <v>6</v>
      </c>
      <c r="C21" s="688"/>
      <c r="D21" s="689"/>
      <c r="E21" s="689"/>
      <c r="F21" s="689"/>
      <c r="G21" s="689"/>
      <c r="H21" s="689"/>
      <c r="I21" s="563"/>
      <c r="J21" s="563"/>
    </row>
    <row r="22" spans="2:10" ht="19.5" thickBot="1">
      <c r="B22" s="76">
        <v>7</v>
      </c>
      <c r="C22" s="688"/>
      <c r="D22" s="689"/>
      <c r="E22" s="689"/>
      <c r="F22" s="689"/>
      <c r="G22" s="689"/>
      <c r="H22" s="689"/>
      <c r="I22" s="563"/>
      <c r="J22" s="563"/>
    </row>
    <row r="23" spans="2:10" ht="19.5" thickBot="1">
      <c r="B23" s="76">
        <v>8</v>
      </c>
      <c r="C23" s="688"/>
      <c r="D23" s="689"/>
      <c r="E23" s="689"/>
      <c r="F23" s="689"/>
      <c r="G23" s="689"/>
      <c r="H23" s="689"/>
      <c r="I23" s="563"/>
      <c r="J23" s="563"/>
    </row>
    <row r="24" spans="2:10" ht="19.5" thickBot="1">
      <c r="B24" s="76">
        <v>9</v>
      </c>
      <c r="C24" s="688"/>
      <c r="D24" s="689"/>
      <c r="E24" s="689"/>
      <c r="F24" s="689"/>
      <c r="G24" s="689"/>
      <c r="H24" s="689"/>
      <c r="I24" s="563"/>
      <c r="J24" s="563"/>
    </row>
    <row r="25" spans="2:10" ht="19.5" thickBot="1">
      <c r="B25" s="76">
        <v>10</v>
      </c>
      <c r="C25" s="688"/>
      <c r="D25" s="689"/>
      <c r="E25" s="689"/>
      <c r="F25" s="689"/>
      <c r="G25" s="689"/>
      <c r="H25" s="689"/>
      <c r="I25" s="563"/>
      <c r="J25" s="563"/>
    </row>
    <row r="26" spans="2:10" ht="18.75" customHeight="1">
      <c r="B26" s="899" t="s">
        <v>395</v>
      </c>
      <c r="C26" s="900"/>
      <c r="D26" s="900"/>
      <c r="E26" s="900"/>
      <c r="F26" s="900"/>
      <c r="G26" s="900"/>
      <c r="H26" s="900"/>
      <c r="I26" s="900"/>
      <c r="J26" s="901"/>
    </row>
    <row r="27" spans="2:10" ht="17.25">
      <c r="B27" s="694" t="s">
        <v>396</v>
      </c>
      <c r="C27" s="695"/>
      <c r="D27" s="695"/>
      <c r="E27" s="695"/>
      <c r="F27" s="695"/>
      <c r="G27" s="695"/>
      <c r="H27" s="695"/>
      <c r="I27" s="695"/>
      <c r="J27" s="696"/>
    </row>
    <row r="28" spans="2:10" ht="21.75" customHeight="1">
      <c r="B28" s="694" t="s">
        <v>397</v>
      </c>
      <c r="C28" s="695"/>
      <c r="D28" s="695"/>
      <c r="E28" s="695"/>
      <c r="F28" s="695"/>
      <c r="G28" s="695"/>
      <c r="H28" s="695"/>
      <c r="I28" s="695"/>
      <c r="J28" s="696"/>
    </row>
    <row r="29" spans="2:10" ht="40.5" customHeight="1" thickBot="1">
      <c r="B29" s="697" t="s">
        <v>398</v>
      </c>
      <c r="C29" s="698"/>
      <c r="D29" s="698"/>
      <c r="E29" s="698"/>
      <c r="F29" s="698"/>
      <c r="G29" s="698"/>
      <c r="H29" s="698"/>
      <c r="I29" s="698"/>
      <c r="J29" s="699"/>
    </row>
    <row r="31" spans="2:10" ht="28.5">
      <c r="B31" s="880" t="s">
        <v>921</v>
      </c>
      <c r="C31" s="880"/>
      <c r="D31" s="880"/>
      <c r="E31" s="880"/>
      <c r="F31" s="880"/>
      <c r="G31" s="880"/>
      <c r="H31" s="880"/>
      <c r="I31" s="880"/>
      <c r="J31" s="880"/>
    </row>
    <row r="32" spans="2:10" ht="20.25" customHeight="1">
      <c r="B32" s="184">
        <v>2.1</v>
      </c>
      <c r="C32" s="184"/>
      <c r="D32" s="736" t="s">
        <v>923</v>
      </c>
      <c r="E32" s="736"/>
      <c r="F32" s="197" t="s">
        <v>467</v>
      </c>
      <c r="G32" s="881"/>
      <c r="H32" s="881"/>
      <c r="I32" s="39" t="s">
        <v>922</v>
      </c>
    </row>
    <row r="33" spans="2:10" ht="20.25" customHeight="1">
      <c r="B33" s="184">
        <v>2.2000000000000002</v>
      </c>
      <c r="C33" s="184"/>
      <c r="D33" s="736" t="s">
        <v>924</v>
      </c>
      <c r="E33" s="736"/>
      <c r="F33" s="736"/>
      <c r="G33" s="736"/>
      <c r="H33" s="736"/>
      <c r="I33" s="736"/>
      <c r="J33" s="736"/>
    </row>
    <row r="34" spans="2:10" ht="20.25" customHeight="1">
      <c r="B34" s="185"/>
      <c r="C34" s="185"/>
      <c r="E34" s="198" t="s">
        <v>925</v>
      </c>
      <c r="F34" s="196" t="s">
        <v>206</v>
      </c>
      <c r="G34" s="881">
        <f>AIR!L44+AIR!K57</f>
        <v>0</v>
      </c>
      <c r="H34" s="881"/>
      <c r="I34" s="39" t="s">
        <v>922</v>
      </c>
    </row>
    <row r="35" spans="2:10" ht="18.75" customHeight="1" thickBot="1">
      <c r="B35" s="186">
        <v>2.2999999999999998</v>
      </c>
      <c r="C35" s="186"/>
    </row>
    <row r="36" spans="2:10" ht="42" customHeight="1">
      <c r="B36" s="527" t="s">
        <v>399</v>
      </c>
      <c r="C36" s="528"/>
      <c r="D36" s="529"/>
      <c r="E36" s="517" t="s">
        <v>467</v>
      </c>
      <c r="F36" s="893">
        <f>G34*10</f>
        <v>0</v>
      </c>
      <c r="G36" s="893"/>
      <c r="H36" s="894" t="s">
        <v>1096</v>
      </c>
      <c r="I36" s="894"/>
      <c r="J36" s="895"/>
    </row>
    <row r="37" spans="2:10" ht="32.25" customHeight="1">
      <c r="B37" s="651"/>
      <c r="C37" s="652"/>
      <c r="D37" s="653"/>
      <c r="E37" s="898"/>
      <c r="F37" s="876">
        <f>G32*0.33</f>
        <v>0</v>
      </c>
      <c r="G37" s="876"/>
      <c r="H37" s="896" t="s">
        <v>926</v>
      </c>
      <c r="I37" s="896"/>
      <c r="J37" s="897"/>
    </row>
    <row r="38" spans="2:10" ht="25.5" customHeight="1" thickBot="1">
      <c r="B38" s="530"/>
      <c r="C38" s="531"/>
      <c r="D38" s="532"/>
      <c r="E38" s="171"/>
      <c r="F38" s="890" t="e">
        <f>F36/F37</f>
        <v>#DIV/0!</v>
      </c>
      <c r="G38" s="890"/>
      <c r="H38" s="891" t="s">
        <v>927</v>
      </c>
      <c r="I38" s="891"/>
      <c r="J38" s="892"/>
    </row>
    <row r="39" spans="2:10" ht="33" customHeight="1">
      <c r="B39" s="880" t="s">
        <v>928</v>
      </c>
      <c r="C39" s="880"/>
      <c r="D39" s="880"/>
      <c r="E39" s="880"/>
      <c r="F39" s="880"/>
      <c r="G39" s="880"/>
      <c r="H39" s="880"/>
      <c r="I39" s="880"/>
      <c r="J39" s="880"/>
    </row>
    <row r="40" spans="2:10" s="102" customFormat="1" ht="20.25" customHeight="1">
      <c r="B40" s="200">
        <v>3.1</v>
      </c>
      <c r="C40" s="200"/>
      <c r="D40" s="611" t="s">
        <v>923</v>
      </c>
      <c r="E40" s="611"/>
      <c r="F40" s="201" t="s">
        <v>467</v>
      </c>
      <c r="G40" s="888">
        <f>G32</f>
        <v>0</v>
      </c>
      <c r="H40" s="888"/>
      <c r="I40" s="102" t="s">
        <v>922</v>
      </c>
    </row>
    <row r="41" spans="2:10" ht="20.25" customHeight="1">
      <c r="B41" s="200">
        <v>3.2</v>
      </c>
      <c r="C41" s="200"/>
      <c r="D41" s="611" t="s">
        <v>929</v>
      </c>
      <c r="E41" s="611"/>
      <c r="F41" s="611"/>
      <c r="G41" s="611"/>
      <c r="H41" s="611"/>
      <c r="I41" s="611"/>
      <c r="J41" s="611"/>
    </row>
    <row r="42" spans="2:10" s="102" customFormat="1" ht="20.25" customHeight="1">
      <c r="B42" s="187"/>
      <c r="C42" s="187"/>
      <c r="D42" s="889" t="s">
        <v>930</v>
      </c>
      <c r="E42" s="889"/>
      <c r="F42" s="74" t="s">
        <v>872</v>
      </c>
      <c r="G42" s="888">
        <f>AIR!K57</f>
        <v>0</v>
      </c>
      <c r="H42" s="888"/>
      <c r="I42" s="102" t="s">
        <v>922</v>
      </c>
    </row>
    <row r="43" spans="2:10" ht="28.5" customHeight="1" thickBot="1">
      <c r="B43" s="611" t="s">
        <v>400</v>
      </c>
      <c r="C43" s="611"/>
      <c r="D43" s="611"/>
      <c r="E43" s="611"/>
      <c r="F43" s="611"/>
      <c r="G43" s="611"/>
      <c r="H43" s="611"/>
      <c r="I43" s="611"/>
      <c r="J43" s="611"/>
    </row>
    <row r="44" spans="2:10" ht="47.25" customHeight="1" thickBot="1">
      <c r="D44" s="87" t="s">
        <v>401</v>
      </c>
      <c r="E44" s="87" t="s">
        <v>98</v>
      </c>
      <c r="F44" s="612" t="s">
        <v>402</v>
      </c>
      <c r="G44" s="612"/>
      <c r="H44" s="612" t="s">
        <v>154</v>
      </c>
      <c r="I44" s="612"/>
    </row>
    <row r="45" spans="2:10" ht="19.5" customHeight="1" thickBot="1">
      <c r="D45" s="78">
        <v>10</v>
      </c>
      <c r="E45" s="78">
        <v>2</v>
      </c>
      <c r="F45" s="754"/>
      <c r="G45" s="756"/>
      <c r="H45" s="754"/>
      <c r="I45" s="756"/>
    </row>
    <row r="46" spans="2:10" ht="19.5" customHeight="1" thickBot="1">
      <c r="D46" s="78">
        <v>20</v>
      </c>
      <c r="E46" s="78">
        <v>4</v>
      </c>
      <c r="F46" s="774"/>
      <c r="G46" s="642"/>
      <c r="H46" s="774"/>
      <c r="I46" s="642"/>
    </row>
    <row r="47" spans="2:10" ht="19.5" customHeight="1" thickBot="1">
      <c r="D47" s="78">
        <v>30</v>
      </c>
      <c r="E47" s="78">
        <v>6</v>
      </c>
      <c r="F47" s="774"/>
      <c r="G47" s="642"/>
      <c r="H47" s="774"/>
      <c r="I47" s="642"/>
    </row>
    <row r="48" spans="2:10" ht="19.5" customHeight="1" thickBot="1">
      <c r="D48" s="78">
        <v>40</v>
      </c>
      <c r="E48" s="78">
        <v>8</v>
      </c>
      <c r="F48" s="774"/>
      <c r="G48" s="642"/>
      <c r="H48" s="774"/>
      <c r="I48" s="642"/>
    </row>
    <row r="49" spans="2:10" ht="19.5" customHeight="1" thickBot="1">
      <c r="D49" s="78">
        <v>50</v>
      </c>
      <c r="E49" s="78">
        <v>10</v>
      </c>
      <c r="F49" s="757"/>
      <c r="G49" s="759"/>
      <c r="H49" s="757"/>
      <c r="I49" s="759"/>
    </row>
    <row r="50" spans="2:10" ht="19.5" customHeight="1">
      <c r="B50" s="172">
        <v>3.4</v>
      </c>
      <c r="C50" s="172"/>
    </row>
    <row r="51" spans="2:10" ht="55.5" customHeight="1">
      <c r="B51" s="875" t="s">
        <v>403</v>
      </c>
      <c r="C51" s="712"/>
      <c r="D51" s="712"/>
      <c r="E51" s="370" t="s">
        <v>467</v>
      </c>
      <c r="F51" s="876">
        <f>G42*10</f>
        <v>0</v>
      </c>
      <c r="G51" s="876"/>
      <c r="H51" s="877" t="s">
        <v>1120</v>
      </c>
      <c r="I51" s="877"/>
      <c r="J51" s="877"/>
    </row>
    <row r="52" spans="2:10" ht="27" customHeight="1">
      <c r="B52" s="875"/>
      <c r="C52" s="712"/>
      <c r="D52" s="712"/>
      <c r="E52" s="152" t="s">
        <v>932</v>
      </c>
      <c r="F52" s="876">
        <f>G40*0.12</f>
        <v>0</v>
      </c>
      <c r="G52" s="876"/>
      <c r="H52" s="877" t="s">
        <v>931</v>
      </c>
      <c r="I52" s="877"/>
      <c r="J52" s="877"/>
    </row>
    <row r="53" spans="2:10" ht="67.5" customHeight="1" thickBot="1">
      <c r="B53" s="875"/>
      <c r="C53" s="712"/>
      <c r="D53" s="712"/>
      <c r="E53" s="153" t="s">
        <v>467</v>
      </c>
      <c r="F53" s="372" t="e">
        <f>F51/F52</f>
        <v>#DIV/0!</v>
      </c>
      <c r="G53" s="39" t="s">
        <v>933</v>
      </c>
      <c r="H53" s="371">
        <f>H45</f>
        <v>0</v>
      </c>
      <c r="I53" s="877" t="s">
        <v>934</v>
      </c>
      <c r="J53" s="877"/>
    </row>
    <row r="54" spans="2:10" ht="24" customHeight="1" thickBot="1">
      <c r="B54" s="875"/>
      <c r="C54" s="712"/>
      <c r="D54" s="712"/>
      <c r="E54" s="143" t="s">
        <v>467</v>
      </c>
      <c r="F54" s="878" t="e">
        <f>F53+H53</f>
        <v>#DIV/0!</v>
      </c>
      <c r="G54" s="879"/>
      <c r="H54" s="455" t="s">
        <v>935</v>
      </c>
      <c r="I54" s="455"/>
      <c r="J54" s="455"/>
    </row>
    <row r="55" spans="2:10" ht="6" customHeight="1">
      <c r="B55" s="875"/>
      <c r="C55" s="712"/>
      <c r="D55" s="712"/>
      <c r="E55" s="134"/>
    </row>
    <row r="56" spans="2:10" ht="20.25" customHeight="1">
      <c r="B56" s="873" t="s">
        <v>404</v>
      </c>
      <c r="C56" s="873"/>
      <c r="D56" s="873"/>
      <c r="E56" s="873"/>
      <c r="F56" s="873"/>
      <c r="G56" s="873"/>
      <c r="H56" s="873"/>
      <c r="I56" s="873"/>
      <c r="J56" s="873"/>
    </row>
    <row r="57" spans="2:10" s="68" customFormat="1" ht="20.25" customHeight="1">
      <c r="B57" s="817" t="s">
        <v>936</v>
      </c>
      <c r="C57" s="817"/>
      <c r="D57" s="817"/>
      <c r="E57" s="817"/>
      <c r="F57" s="817"/>
      <c r="G57" s="817"/>
      <c r="H57" s="817"/>
      <c r="I57" s="817"/>
      <c r="J57" s="817"/>
    </row>
    <row r="58" spans="2:10" s="68" customFormat="1" ht="20.25" customHeight="1">
      <c r="B58" s="817" t="s">
        <v>937</v>
      </c>
      <c r="C58" s="817"/>
      <c r="D58" s="817"/>
      <c r="E58" s="817"/>
      <c r="F58" s="817"/>
      <c r="G58" s="817"/>
      <c r="H58" s="817"/>
      <c r="I58" s="817"/>
      <c r="J58" s="817"/>
    </row>
    <row r="59" spans="2:10" s="68" customFormat="1" ht="20.25" customHeight="1">
      <c r="B59" s="817" t="s">
        <v>938</v>
      </c>
      <c r="C59" s="817"/>
      <c r="D59" s="817"/>
      <c r="E59" s="817"/>
      <c r="F59" s="817"/>
      <c r="G59" s="817"/>
      <c r="H59" s="817"/>
      <c r="I59" s="817"/>
      <c r="J59" s="817"/>
    </row>
    <row r="60" spans="2:10" ht="28.5">
      <c r="B60" s="874" t="s">
        <v>939</v>
      </c>
      <c r="C60" s="874"/>
      <c r="D60" s="874"/>
      <c r="E60" s="874"/>
      <c r="F60" s="874"/>
      <c r="G60" s="874"/>
      <c r="H60" s="874"/>
      <c r="I60" s="874"/>
      <c r="J60" s="874"/>
    </row>
    <row r="61" spans="2:10" ht="36" customHeight="1" thickBot="1">
      <c r="B61" s="172">
        <v>4.0999999999999996</v>
      </c>
      <c r="C61" s="172"/>
      <c r="D61" s="538" t="s">
        <v>405</v>
      </c>
      <c r="E61" s="538"/>
      <c r="F61" s="538"/>
      <c r="G61" s="538"/>
      <c r="H61" s="538"/>
      <c r="I61" s="538"/>
      <c r="J61" s="538"/>
    </row>
    <row r="62" spans="2:10" ht="40.5" customHeight="1" thickBot="1">
      <c r="B62" s="588" t="s">
        <v>406</v>
      </c>
      <c r="C62" s="588"/>
      <c r="D62" s="588" t="s">
        <v>407</v>
      </c>
      <c r="E62" s="588" t="s">
        <v>408</v>
      </c>
      <c r="F62" s="588"/>
      <c r="G62" s="588" t="s">
        <v>409</v>
      </c>
      <c r="H62" s="588"/>
      <c r="I62" s="588" t="s">
        <v>410</v>
      </c>
      <c r="J62" s="588"/>
    </row>
    <row r="63" spans="2:10" ht="15.75" thickBot="1">
      <c r="B63" s="588"/>
      <c r="C63" s="588"/>
      <c r="D63" s="588"/>
      <c r="E63" s="588"/>
      <c r="F63" s="588"/>
      <c r="G63" s="588"/>
      <c r="H63" s="588"/>
      <c r="I63" s="588" t="s">
        <v>411</v>
      </c>
      <c r="J63" s="588"/>
    </row>
    <row r="64" spans="2:10" ht="15.75" customHeight="1" thickBot="1">
      <c r="B64" s="588"/>
      <c r="C64" s="588"/>
      <c r="D64" s="588"/>
      <c r="E64" s="588"/>
      <c r="F64" s="588"/>
      <c r="G64" s="588"/>
      <c r="H64" s="588"/>
      <c r="I64" s="588"/>
      <c r="J64" s="588"/>
    </row>
    <row r="65" spans="2:10" ht="15.75" thickBot="1">
      <c r="B65" s="614"/>
      <c r="C65" s="614"/>
      <c r="D65" s="77" t="s">
        <v>39</v>
      </c>
      <c r="E65" s="614" t="s">
        <v>40</v>
      </c>
      <c r="F65" s="614"/>
      <c r="G65" s="614" t="s">
        <v>41</v>
      </c>
      <c r="H65" s="614"/>
      <c r="I65" s="614" t="s">
        <v>412</v>
      </c>
      <c r="J65" s="614"/>
    </row>
    <row r="66" spans="2:10" ht="22.5" customHeight="1" thickBot="1">
      <c r="B66" s="588" t="s">
        <v>413</v>
      </c>
      <c r="C66" s="588"/>
      <c r="D66" s="339"/>
      <c r="E66" s="622"/>
      <c r="F66" s="624"/>
      <c r="G66" s="622"/>
      <c r="H66" s="624"/>
      <c r="I66" s="622">
        <f>D66+E66+G66</f>
        <v>0</v>
      </c>
      <c r="J66" s="624"/>
    </row>
    <row r="67" spans="2:10" ht="22.5" customHeight="1" thickBot="1">
      <c r="B67" s="588" t="s">
        <v>414</v>
      </c>
      <c r="C67" s="588"/>
      <c r="D67" s="339"/>
      <c r="E67" s="622"/>
      <c r="F67" s="624"/>
      <c r="G67" s="622"/>
      <c r="H67" s="624"/>
      <c r="I67" s="622">
        <f t="shared" ref="I67:I70" si="0">D67+E67+G67</f>
        <v>0</v>
      </c>
      <c r="J67" s="624"/>
    </row>
    <row r="68" spans="2:10" ht="22.5" customHeight="1" thickBot="1">
      <c r="B68" s="588" t="s">
        <v>415</v>
      </c>
      <c r="C68" s="588"/>
      <c r="D68" s="339"/>
      <c r="E68" s="622"/>
      <c r="F68" s="624"/>
      <c r="G68" s="622"/>
      <c r="H68" s="624"/>
      <c r="I68" s="622">
        <f t="shared" si="0"/>
        <v>0</v>
      </c>
      <c r="J68" s="624"/>
    </row>
    <row r="69" spans="2:10" ht="41.25" customHeight="1" thickBot="1">
      <c r="B69" s="588" t="s">
        <v>416</v>
      </c>
      <c r="C69" s="588"/>
      <c r="D69" s="339"/>
      <c r="E69" s="622"/>
      <c r="F69" s="624"/>
      <c r="G69" s="622"/>
      <c r="H69" s="624"/>
      <c r="I69" s="622">
        <f t="shared" si="0"/>
        <v>0</v>
      </c>
      <c r="J69" s="624"/>
    </row>
    <row r="70" spans="2:10" ht="22.5" customHeight="1" thickBot="1">
      <c r="B70" s="588" t="s">
        <v>417</v>
      </c>
      <c r="C70" s="588"/>
      <c r="D70" s="339"/>
      <c r="E70" s="622"/>
      <c r="F70" s="624"/>
      <c r="G70" s="622"/>
      <c r="H70" s="624"/>
      <c r="I70" s="622">
        <f t="shared" si="0"/>
        <v>0</v>
      </c>
      <c r="J70" s="624"/>
    </row>
    <row r="71" spans="2:10" ht="27" customHeight="1" thickBot="1">
      <c r="B71" s="588" t="s">
        <v>212</v>
      </c>
      <c r="C71" s="588"/>
      <c r="D71" s="369">
        <f>SUM(D66:D70)</f>
        <v>0</v>
      </c>
      <c r="E71" s="902">
        <f>SUM(E66:F70)</f>
        <v>0</v>
      </c>
      <c r="F71" s="903"/>
      <c r="G71" s="902">
        <f>SUM(G66:H70)</f>
        <v>0</v>
      </c>
      <c r="H71" s="903"/>
      <c r="I71" s="902">
        <f>SUM(I66:J70)</f>
        <v>0</v>
      </c>
      <c r="J71" s="903"/>
    </row>
    <row r="72" spans="2:10" ht="16.5" thickBot="1">
      <c r="B72" s="165"/>
      <c r="C72" s="165"/>
    </row>
    <row r="73" spans="2:10" ht="42.75" customHeight="1">
      <c r="B73" s="527" t="s">
        <v>418</v>
      </c>
      <c r="C73" s="528"/>
      <c r="D73" s="529"/>
      <c r="E73" s="672" t="s">
        <v>467</v>
      </c>
      <c r="F73" s="904">
        <f>I71*5</f>
        <v>0</v>
      </c>
      <c r="G73" s="904"/>
      <c r="H73" s="905" t="s">
        <v>940</v>
      </c>
      <c r="I73" s="906"/>
      <c r="J73" s="907"/>
    </row>
    <row r="74" spans="2:10" ht="32.25" customHeight="1">
      <c r="B74" s="651"/>
      <c r="C74" s="652"/>
      <c r="D74" s="653"/>
      <c r="E74" s="673"/>
      <c r="F74" s="910">
        <f>GENERAL!G56*2.2</f>
        <v>0</v>
      </c>
      <c r="G74" s="910"/>
      <c r="H74" s="653" t="s">
        <v>941</v>
      </c>
      <c r="I74" s="653"/>
      <c r="J74" s="653"/>
    </row>
    <row r="75" spans="2:10" ht="30" customHeight="1" thickBot="1">
      <c r="B75" s="530"/>
      <c r="C75" s="531"/>
      <c r="D75" s="532"/>
      <c r="E75" s="334" t="s">
        <v>467</v>
      </c>
      <c r="F75" s="911" t="e">
        <f>F73/F74</f>
        <v>#DIV/0!</v>
      </c>
      <c r="G75" s="912"/>
      <c r="H75" s="913" t="s">
        <v>942</v>
      </c>
      <c r="I75" s="913"/>
      <c r="J75" s="914"/>
    </row>
    <row r="76" spans="2:10" ht="15.75">
      <c r="B76" s="165"/>
      <c r="C76" s="165"/>
    </row>
    <row r="77" spans="2:10" ht="27" customHeight="1" thickBot="1">
      <c r="B77" s="50">
        <v>4.2</v>
      </c>
      <c r="C77" s="834" t="s">
        <v>419</v>
      </c>
      <c r="D77" s="834"/>
      <c r="E77" s="834"/>
      <c r="F77" s="834"/>
      <c r="G77" s="834"/>
      <c r="H77" s="834"/>
      <c r="I77" s="834"/>
      <c r="J77" s="834"/>
    </row>
    <row r="78" spans="2:10" ht="47.25" customHeight="1">
      <c r="B78" s="527" t="s">
        <v>420</v>
      </c>
      <c r="C78" s="528"/>
      <c r="D78" s="529"/>
      <c r="E78" s="672" t="s">
        <v>467</v>
      </c>
      <c r="F78" s="904">
        <f>F93*5</f>
        <v>0</v>
      </c>
      <c r="G78" s="904"/>
      <c r="H78" s="905" t="s">
        <v>1097</v>
      </c>
      <c r="I78" s="906"/>
      <c r="J78" s="907"/>
    </row>
    <row r="79" spans="2:10" ht="27.75" customHeight="1">
      <c r="B79" s="651"/>
      <c r="C79" s="652"/>
      <c r="D79" s="653"/>
      <c r="E79" s="673"/>
      <c r="F79" s="675">
        <v>1000</v>
      </c>
      <c r="G79" s="675"/>
      <c r="H79" s="653" t="s">
        <v>421</v>
      </c>
      <c r="I79" s="653"/>
      <c r="J79" s="653"/>
    </row>
    <row r="80" spans="2:10" ht="36" customHeight="1" thickBot="1">
      <c r="B80" s="530"/>
      <c r="C80" s="531"/>
      <c r="D80" s="532"/>
      <c r="E80" s="104" t="s">
        <v>467</v>
      </c>
      <c r="F80" s="911">
        <f>F78/1000</f>
        <v>0</v>
      </c>
      <c r="G80" s="912"/>
      <c r="H80" s="915" t="s">
        <v>943</v>
      </c>
      <c r="I80" s="916"/>
      <c r="J80" s="917"/>
    </row>
    <row r="81" spans="2:10" ht="15.75">
      <c r="B81" s="165"/>
      <c r="C81" s="165"/>
    </row>
    <row r="82" spans="2:10" ht="21.75">
      <c r="B82" s="873" t="s">
        <v>404</v>
      </c>
      <c r="C82" s="873"/>
      <c r="D82" s="873"/>
      <c r="E82" s="873"/>
      <c r="F82" s="873"/>
      <c r="G82" s="873"/>
      <c r="H82" s="873"/>
      <c r="I82" s="873"/>
      <c r="J82" s="873"/>
    </row>
    <row r="83" spans="2:10" ht="21.75" customHeight="1">
      <c r="B83" s="908" t="s">
        <v>422</v>
      </c>
      <c r="C83" s="908"/>
      <c r="D83" s="908"/>
      <c r="E83" s="908"/>
      <c r="F83" s="908"/>
      <c r="G83" s="908"/>
      <c r="H83" s="908"/>
      <c r="I83" s="908"/>
      <c r="J83" s="908"/>
    </row>
    <row r="84" spans="2:10" ht="21.75" customHeight="1">
      <c r="B84" s="909" t="s">
        <v>423</v>
      </c>
      <c r="C84" s="909"/>
      <c r="D84" s="909"/>
      <c r="E84" s="909"/>
      <c r="F84" s="909"/>
      <c r="G84" s="909"/>
      <c r="H84" s="909"/>
      <c r="I84" s="909"/>
      <c r="J84" s="909"/>
    </row>
    <row r="85" spans="2:10" ht="21.75" customHeight="1">
      <c r="B85" s="909" t="s">
        <v>424</v>
      </c>
      <c r="C85" s="909"/>
      <c r="D85" s="909"/>
      <c r="E85" s="909"/>
      <c r="F85" s="909"/>
      <c r="G85" s="909"/>
      <c r="H85" s="909"/>
      <c r="I85" s="909"/>
      <c r="J85" s="909"/>
    </row>
    <row r="86" spans="2:10" ht="15.75">
      <c r="B86" s="165"/>
      <c r="C86" s="165"/>
    </row>
    <row r="87" spans="2:10" ht="15.75">
      <c r="B87" s="165"/>
      <c r="C87" s="165"/>
    </row>
    <row r="88" spans="2:10" ht="54.75" customHeight="1">
      <c r="B88" s="202">
        <v>4.3</v>
      </c>
      <c r="C88" s="687" t="s">
        <v>425</v>
      </c>
      <c r="D88" s="687"/>
      <c r="E88" s="687"/>
      <c r="F88" s="687"/>
      <c r="G88" s="687"/>
      <c r="H88" s="687"/>
      <c r="I88" s="687"/>
      <c r="J88" s="687"/>
    </row>
    <row r="89" spans="2:10" ht="30" customHeight="1">
      <c r="B89" s="38" t="s">
        <v>426</v>
      </c>
      <c r="C89" s="38"/>
    </row>
    <row r="90" spans="2:10" ht="36.75" customHeight="1">
      <c r="B90" s="456" t="s">
        <v>944</v>
      </c>
      <c r="C90" s="456"/>
      <c r="D90" s="456"/>
      <c r="E90" s="456"/>
      <c r="F90" s="456"/>
      <c r="G90" s="456"/>
      <c r="H90" s="456"/>
      <c r="I90" s="456"/>
      <c r="J90" s="456"/>
    </row>
    <row r="91" spans="2:10" s="203" customFormat="1" ht="30.75" customHeight="1">
      <c r="B91" s="921" t="s">
        <v>946</v>
      </c>
      <c r="C91" s="921"/>
      <c r="D91" s="921"/>
      <c r="E91" s="203" t="s">
        <v>467</v>
      </c>
      <c r="F91" s="919"/>
      <c r="G91" s="920"/>
      <c r="H91" s="203" t="s">
        <v>945</v>
      </c>
    </row>
    <row r="92" spans="2:10" ht="36.75" customHeight="1">
      <c r="B92" s="38" t="s">
        <v>427</v>
      </c>
      <c r="C92" s="38"/>
      <c r="F92" s="305"/>
      <c r="G92" s="305"/>
    </row>
    <row r="93" spans="2:10" ht="34.5" customHeight="1">
      <c r="B93" s="456" t="s">
        <v>948</v>
      </c>
      <c r="C93" s="456"/>
      <c r="D93" s="456"/>
      <c r="E93" s="203" t="s">
        <v>467</v>
      </c>
      <c r="F93" s="919"/>
      <c r="G93" s="920"/>
      <c r="H93" s="203" t="s">
        <v>947</v>
      </c>
    </row>
    <row r="94" spans="2:10" ht="36" customHeight="1" thickBot="1">
      <c r="B94" s="189" t="s">
        <v>428</v>
      </c>
      <c r="C94" s="189"/>
    </row>
    <row r="95" spans="2:10" ht="36" customHeight="1">
      <c r="B95" s="527" t="s">
        <v>429</v>
      </c>
      <c r="C95" s="528"/>
      <c r="D95" s="528"/>
      <c r="E95" s="672" t="s">
        <v>467</v>
      </c>
      <c r="F95" s="904">
        <f>F91*5</f>
        <v>0</v>
      </c>
      <c r="G95" s="904"/>
      <c r="H95" s="918" t="s">
        <v>1098</v>
      </c>
      <c r="I95" s="918"/>
      <c r="J95" s="918"/>
    </row>
    <row r="96" spans="2:10" ht="36" customHeight="1">
      <c r="B96" s="651"/>
      <c r="C96" s="652"/>
      <c r="D96" s="652"/>
      <c r="E96" s="673"/>
      <c r="F96" s="910">
        <f>F93</f>
        <v>0</v>
      </c>
      <c r="G96" s="910"/>
      <c r="H96" s="653" t="s">
        <v>949</v>
      </c>
      <c r="I96" s="653"/>
      <c r="J96" s="653"/>
    </row>
    <row r="97" spans="2:10" ht="36" customHeight="1">
      <c r="B97" s="651"/>
      <c r="C97" s="652"/>
      <c r="D97" s="652"/>
      <c r="E97" s="404" t="s">
        <v>467</v>
      </c>
      <c r="F97" s="911" t="e">
        <f>F95/F96</f>
        <v>#DIV/0!</v>
      </c>
      <c r="G97" s="912"/>
      <c r="H97" s="896" t="s">
        <v>294</v>
      </c>
      <c r="I97" s="896"/>
      <c r="J97" s="897"/>
    </row>
    <row r="98" spans="2:10" ht="19.5" customHeight="1" thickBot="1">
      <c r="B98" s="530"/>
      <c r="C98" s="531"/>
      <c r="D98" s="531"/>
      <c r="E98" s="411"/>
      <c r="F98" s="433"/>
      <c r="G98" s="433"/>
      <c r="H98" s="415"/>
      <c r="I98" s="415"/>
      <c r="J98" s="416"/>
    </row>
    <row r="99" spans="2:10" ht="33" customHeight="1" thickBot="1">
      <c r="B99" s="38" t="s">
        <v>430</v>
      </c>
      <c r="C99" s="38"/>
    </row>
    <row r="100" spans="2:10" ht="15" customHeight="1">
      <c r="B100" s="527" t="s">
        <v>431</v>
      </c>
      <c r="C100" s="528"/>
      <c r="D100" s="528"/>
      <c r="E100" s="204"/>
      <c r="F100" s="602"/>
      <c r="G100" s="602"/>
      <c r="H100" s="922"/>
      <c r="I100" s="922"/>
      <c r="J100" s="923"/>
    </row>
    <row r="101" spans="2:10" ht="40.5" customHeight="1">
      <c r="B101" s="651"/>
      <c r="C101" s="652"/>
      <c r="D101" s="652"/>
      <c r="E101" s="205"/>
      <c r="F101" s="911" t="e">
        <f>F75+F80+F97</f>
        <v>#DIV/0!</v>
      </c>
      <c r="G101" s="912"/>
      <c r="H101" s="925" t="s">
        <v>294</v>
      </c>
      <c r="I101" s="925"/>
      <c r="J101" s="926"/>
    </row>
    <row r="102" spans="2:10" ht="35.25" customHeight="1" thickBot="1">
      <c r="B102" s="530"/>
      <c r="C102" s="531"/>
      <c r="D102" s="531"/>
      <c r="E102" s="171"/>
      <c r="F102" s="93"/>
      <c r="G102" s="93"/>
      <c r="H102" s="834" t="s">
        <v>950</v>
      </c>
      <c r="I102" s="834"/>
      <c r="J102" s="924"/>
    </row>
    <row r="103" spans="2:10" ht="33" customHeight="1">
      <c r="B103" s="927" t="s">
        <v>404</v>
      </c>
      <c r="C103" s="927"/>
      <c r="D103" s="927"/>
      <c r="E103" s="927"/>
      <c r="F103" s="927"/>
      <c r="G103" s="927"/>
      <c r="H103" s="927"/>
      <c r="I103" s="927"/>
      <c r="J103" s="927"/>
    </row>
    <row r="104" spans="2:10" ht="38.25" customHeight="1">
      <c r="B104" s="908" t="s">
        <v>432</v>
      </c>
      <c r="C104" s="908"/>
      <c r="D104" s="908"/>
      <c r="E104" s="908"/>
      <c r="F104" s="908"/>
      <c r="G104" s="908"/>
      <c r="H104" s="908"/>
      <c r="I104" s="908"/>
      <c r="J104" s="908"/>
    </row>
    <row r="105" spans="2:10" ht="38.25" customHeight="1">
      <c r="B105" s="414"/>
      <c r="C105" s="414"/>
      <c r="D105" s="414"/>
      <c r="E105" s="414"/>
      <c r="F105" s="414"/>
      <c r="G105" s="414"/>
      <c r="H105" s="414"/>
      <c r="I105" s="414"/>
      <c r="J105" s="414"/>
    </row>
    <row r="106" spans="2:10" ht="38.25" customHeight="1">
      <c r="B106" s="414"/>
      <c r="C106" s="414"/>
      <c r="D106" s="414"/>
      <c r="E106" s="414"/>
      <c r="F106" s="414"/>
      <c r="G106" s="414"/>
      <c r="H106" s="414"/>
      <c r="I106" s="414"/>
      <c r="J106" s="414"/>
    </row>
    <row r="107" spans="2:10" ht="38.25" customHeight="1">
      <c r="B107" s="414"/>
      <c r="C107" s="414"/>
      <c r="D107" s="414"/>
      <c r="E107" s="414"/>
      <c r="F107" s="414"/>
      <c r="G107" s="414"/>
      <c r="H107" s="414"/>
      <c r="I107" s="414"/>
      <c r="J107" s="414"/>
    </row>
    <row r="108" spans="2:10" ht="38.25" customHeight="1">
      <c r="B108" s="414"/>
      <c r="C108" s="414"/>
      <c r="D108" s="414"/>
      <c r="E108" s="414"/>
      <c r="F108" s="414"/>
      <c r="G108" s="414"/>
      <c r="H108" s="414"/>
      <c r="I108" s="414"/>
      <c r="J108" s="414"/>
    </row>
    <row r="109" spans="2:10" ht="28.5">
      <c r="B109" s="880" t="s">
        <v>951</v>
      </c>
      <c r="C109" s="880"/>
      <c r="D109" s="880"/>
      <c r="E109" s="880"/>
      <c r="F109" s="880"/>
      <c r="G109" s="880"/>
      <c r="H109" s="880"/>
      <c r="I109" s="880"/>
      <c r="J109" s="880"/>
    </row>
    <row r="110" spans="2:10" ht="29.25" customHeight="1" thickBot="1">
      <c r="B110" s="167">
        <v>5.0999999999999996</v>
      </c>
      <c r="C110" s="678" t="s">
        <v>433</v>
      </c>
      <c r="D110" s="678"/>
      <c r="E110" s="678"/>
      <c r="F110" s="678"/>
      <c r="G110" s="678"/>
      <c r="H110" s="678"/>
      <c r="I110" s="678"/>
      <c r="J110" s="678"/>
    </row>
    <row r="111" spans="2:10" ht="55.5" customHeight="1" thickBot="1">
      <c r="B111" s="139" t="s">
        <v>133</v>
      </c>
      <c r="C111" s="631" t="s">
        <v>434</v>
      </c>
      <c r="D111" s="632"/>
      <c r="E111" s="139" t="s">
        <v>435</v>
      </c>
      <c r="F111" s="190" t="s">
        <v>952</v>
      </c>
      <c r="G111" s="144" t="s">
        <v>436</v>
      </c>
      <c r="H111" s="139" t="s">
        <v>437</v>
      </c>
      <c r="I111" s="858" t="s">
        <v>438</v>
      </c>
      <c r="J111" s="860"/>
    </row>
    <row r="112" spans="2:10" ht="15.75" thickBot="1">
      <c r="B112" s="122"/>
      <c r="C112" s="928" t="s">
        <v>39</v>
      </c>
      <c r="D112" s="929"/>
      <c r="E112" s="40" t="s">
        <v>40</v>
      </c>
      <c r="F112" s="40" t="s">
        <v>41</v>
      </c>
      <c r="G112" s="40" t="s">
        <v>42</v>
      </c>
      <c r="H112" s="40" t="s">
        <v>43</v>
      </c>
      <c r="I112" s="740" t="s">
        <v>439</v>
      </c>
      <c r="J112" s="741"/>
    </row>
    <row r="113" spans="2:10" ht="19.5" customHeight="1" thickBot="1">
      <c r="B113" s="328">
        <v>1</v>
      </c>
      <c r="C113" s="588"/>
      <c r="D113" s="860"/>
      <c r="E113" s="128"/>
      <c r="F113" s="128"/>
      <c r="G113" s="328"/>
      <c r="H113" s="344"/>
      <c r="I113" s="688"/>
      <c r="J113" s="690"/>
    </row>
    <row r="114" spans="2:10" ht="19.5" customHeight="1" thickBot="1">
      <c r="B114" s="328">
        <v>2</v>
      </c>
      <c r="C114" s="588"/>
      <c r="D114" s="588"/>
      <c r="E114" s="128"/>
      <c r="F114" s="128"/>
      <c r="G114" s="328"/>
      <c r="H114" s="344"/>
      <c r="I114" s="688"/>
      <c r="J114" s="690"/>
    </row>
    <row r="115" spans="2:10" ht="19.5" customHeight="1" thickBot="1">
      <c r="B115" s="328">
        <v>3</v>
      </c>
      <c r="C115" s="588"/>
      <c r="D115" s="588"/>
      <c r="E115" s="128"/>
      <c r="F115" s="128"/>
      <c r="G115" s="328"/>
      <c r="H115" s="344"/>
      <c r="I115" s="688"/>
      <c r="J115" s="690"/>
    </row>
    <row r="116" spans="2:10" ht="19.5" customHeight="1" thickBot="1">
      <c r="B116" s="328">
        <v>4</v>
      </c>
      <c r="C116" s="588"/>
      <c r="D116" s="588"/>
      <c r="E116" s="128"/>
      <c r="F116" s="128"/>
      <c r="G116" s="328"/>
      <c r="H116" s="344"/>
      <c r="I116" s="688"/>
      <c r="J116" s="690"/>
    </row>
    <row r="117" spans="2:10" ht="19.5" customHeight="1" thickBot="1">
      <c r="B117" s="328">
        <v>5</v>
      </c>
      <c r="C117" s="588"/>
      <c r="D117" s="588"/>
      <c r="E117" s="128"/>
      <c r="F117" s="128"/>
      <c r="G117" s="328"/>
      <c r="H117" s="344"/>
      <c r="I117" s="688"/>
      <c r="J117" s="690"/>
    </row>
    <row r="118" spans="2:10" ht="19.5" customHeight="1" thickBot="1">
      <c r="B118" s="328">
        <v>6</v>
      </c>
      <c r="C118" s="588"/>
      <c r="D118" s="588"/>
      <c r="E118" s="128"/>
      <c r="F118" s="128"/>
      <c r="G118" s="328"/>
      <c r="H118" s="344"/>
      <c r="I118" s="688"/>
      <c r="J118" s="690"/>
    </row>
    <row r="119" spans="2:10" ht="19.5" customHeight="1" thickBot="1">
      <c r="B119" s="328">
        <v>7</v>
      </c>
      <c r="C119" s="588"/>
      <c r="D119" s="588"/>
      <c r="E119" s="128"/>
      <c r="F119" s="128"/>
      <c r="G119" s="328"/>
      <c r="H119" s="344"/>
      <c r="I119" s="688"/>
      <c r="J119" s="690"/>
    </row>
    <row r="120" spans="2:10" ht="19.5" customHeight="1" thickBot="1">
      <c r="B120" s="328">
        <v>8</v>
      </c>
      <c r="C120" s="588"/>
      <c r="D120" s="588"/>
      <c r="E120" s="128"/>
      <c r="F120" s="128"/>
      <c r="G120" s="328"/>
      <c r="H120" s="344"/>
      <c r="I120" s="688"/>
      <c r="J120" s="690"/>
    </row>
    <row r="121" spans="2:10" ht="19.5" customHeight="1" thickBot="1">
      <c r="B121" s="328">
        <v>9</v>
      </c>
      <c r="C121" s="588"/>
      <c r="D121" s="588"/>
      <c r="E121" s="128"/>
      <c r="F121" s="128"/>
      <c r="G121" s="328"/>
      <c r="H121" s="344"/>
      <c r="I121" s="688"/>
      <c r="J121" s="690"/>
    </row>
    <row r="122" spans="2:10" ht="19.5" customHeight="1" thickBot="1">
      <c r="B122" s="328">
        <v>10</v>
      </c>
      <c r="C122" s="588"/>
      <c r="D122" s="588"/>
      <c r="E122" s="128"/>
      <c r="F122" s="128"/>
      <c r="G122" s="328"/>
      <c r="H122" s="344"/>
      <c r="I122" s="688"/>
      <c r="J122" s="690"/>
    </row>
    <row r="123" spans="2:10" ht="19.5" customHeight="1" thickBot="1">
      <c r="B123" s="328">
        <v>11</v>
      </c>
      <c r="C123" s="588"/>
      <c r="D123" s="588"/>
      <c r="E123" s="128"/>
      <c r="F123" s="128"/>
      <c r="G123" s="328"/>
      <c r="H123" s="344"/>
      <c r="I123" s="688"/>
      <c r="J123" s="690"/>
    </row>
    <row r="124" spans="2:10" ht="19.5" customHeight="1" thickBot="1">
      <c r="B124" s="328">
        <v>12</v>
      </c>
      <c r="C124" s="588"/>
      <c r="D124" s="588"/>
      <c r="E124" s="128"/>
      <c r="F124" s="128"/>
      <c r="G124" s="328"/>
      <c r="H124" s="344"/>
      <c r="I124" s="688"/>
      <c r="J124" s="690"/>
    </row>
    <row r="125" spans="2:10" ht="19.5" customHeight="1" thickBot="1">
      <c r="B125" s="328">
        <v>13</v>
      </c>
      <c r="C125" s="588"/>
      <c r="D125" s="588"/>
      <c r="E125" s="128"/>
      <c r="F125" s="128"/>
      <c r="G125" s="328"/>
      <c r="H125" s="344"/>
      <c r="I125" s="688"/>
      <c r="J125" s="690"/>
    </row>
    <row r="126" spans="2:10" ht="19.5" customHeight="1" thickBot="1">
      <c r="B126" s="328">
        <v>14</v>
      </c>
      <c r="C126" s="588"/>
      <c r="D126" s="588"/>
      <c r="E126" s="128"/>
      <c r="F126" s="128"/>
      <c r="G126" s="328"/>
      <c r="H126" s="344"/>
      <c r="I126" s="688"/>
      <c r="J126" s="690"/>
    </row>
    <row r="127" spans="2:10" ht="19.5" customHeight="1" thickBot="1">
      <c r="B127" s="400"/>
      <c r="C127" s="588"/>
      <c r="D127" s="588"/>
      <c r="E127" s="128"/>
      <c r="F127" s="128"/>
      <c r="G127" s="400"/>
      <c r="H127" s="408"/>
      <c r="I127" s="688"/>
      <c r="J127" s="690"/>
    </row>
    <row r="128" spans="2:10" ht="19.5" customHeight="1" thickBot="1">
      <c r="B128" s="400"/>
      <c r="C128" s="588"/>
      <c r="D128" s="588"/>
      <c r="E128" s="128"/>
      <c r="F128" s="128"/>
      <c r="G128" s="400"/>
      <c r="H128" s="408"/>
      <c r="I128" s="688"/>
      <c r="J128" s="690"/>
    </row>
    <row r="129" spans="2:10" ht="12.75" customHeight="1">
      <c r="B129" s="191"/>
      <c r="C129" s="191"/>
    </row>
    <row r="130" spans="2:10" ht="22.5">
      <c r="B130" s="611" t="s">
        <v>440</v>
      </c>
      <c r="C130" s="611"/>
      <c r="D130" s="611"/>
      <c r="E130" s="611"/>
      <c r="F130" s="611"/>
      <c r="G130" s="611"/>
      <c r="H130" s="611"/>
      <c r="I130" s="611"/>
      <c r="J130" s="611"/>
    </row>
    <row r="131" spans="2:10" ht="63.75" customHeight="1">
      <c r="B131" s="817" t="s">
        <v>441</v>
      </c>
      <c r="C131" s="817"/>
      <c r="D131" s="817"/>
      <c r="E131" s="817"/>
      <c r="F131" s="817"/>
      <c r="G131" s="817"/>
      <c r="H131" s="817"/>
      <c r="I131" s="817"/>
      <c r="J131" s="817"/>
    </row>
    <row r="132" spans="2:10" ht="16.5" customHeight="1" thickBot="1">
      <c r="B132" s="192"/>
      <c r="C132" s="192"/>
    </row>
    <row r="133" spans="2:10" ht="32.25" customHeight="1">
      <c r="B133" s="527" t="s">
        <v>442</v>
      </c>
      <c r="C133" s="528"/>
      <c r="D133" s="529"/>
      <c r="E133" s="330" t="s">
        <v>467</v>
      </c>
      <c r="F133" s="338"/>
      <c r="G133" s="930" t="s">
        <v>1099</v>
      </c>
      <c r="H133" s="930"/>
      <c r="I133" s="930"/>
      <c r="J133" s="870" t="s">
        <v>953</v>
      </c>
    </row>
    <row r="134" spans="2:10" ht="25.5" customHeight="1">
      <c r="B134" s="651"/>
      <c r="C134" s="652"/>
      <c r="D134" s="653"/>
      <c r="E134" s="205"/>
      <c r="F134" s="96"/>
      <c r="G134" s="869">
        <v>100</v>
      </c>
      <c r="H134" s="869"/>
      <c r="I134" s="869"/>
      <c r="J134" s="871"/>
    </row>
    <row r="135" spans="2:10" ht="21.75">
      <c r="B135" s="651"/>
      <c r="C135" s="652"/>
      <c r="D135" s="653"/>
      <c r="E135" s="331" t="s">
        <v>467</v>
      </c>
      <c r="F135" s="373">
        <f>F133*17.5/100+2.5</f>
        <v>2.5</v>
      </c>
      <c r="G135" s="108" t="s">
        <v>943</v>
      </c>
      <c r="H135" s="96"/>
      <c r="I135" s="88"/>
      <c r="J135" s="61"/>
    </row>
    <row r="136" spans="2:10" ht="8.25" customHeight="1" thickBot="1">
      <c r="B136" s="530"/>
      <c r="C136" s="531"/>
      <c r="D136" s="532"/>
      <c r="E136" s="171"/>
      <c r="F136" s="333"/>
      <c r="G136" s="333"/>
      <c r="H136" s="333"/>
      <c r="I136" s="333"/>
      <c r="J136" s="44"/>
    </row>
    <row r="137" spans="2:10" ht="25.5" customHeight="1">
      <c r="B137" s="692" t="s">
        <v>443</v>
      </c>
      <c r="C137" s="692"/>
      <c r="D137" s="692"/>
      <c r="E137" s="692"/>
      <c r="F137" s="692"/>
      <c r="G137" s="692"/>
      <c r="H137" s="692"/>
      <c r="I137" s="692"/>
      <c r="J137" s="692"/>
    </row>
    <row r="138" spans="2:10" ht="18.75">
      <c r="B138" s="872" t="s">
        <v>954</v>
      </c>
      <c r="C138" s="872"/>
      <c r="D138" s="872"/>
      <c r="E138" s="872"/>
      <c r="F138" s="872"/>
      <c r="G138" s="872"/>
      <c r="H138" s="872"/>
      <c r="I138" s="872"/>
      <c r="J138" s="872"/>
    </row>
    <row r="139" spans="2:10" ht="60.75" customHeight="1">
      <c r="B139" s="872" t="s">
        <v>955</v>
      </c>
      <c r="C139" s="872"/>
      <c r="D139" s="872"/>
      <c r="E139" s="872"/>
      <c r="F139" s="872"/>
      <c r="G139" s="872"/>
      <c r="H139" s="872"/>
      <c r="I139" s="872"/>
      <c r="J139" s="872"/>
    </row>
    <row r="140" spans="2:10" ht="30" customHeight="1">
      <c r="B140" s="193">
        <v>5.2</v>
      </c>
      <c r="C140" s="538" t="s">
        <v>445</v>
      </c>
      <c r="D140" s="538"/>
      <c r="E140" s="538"/>
      <c r="F140" s="538"/>
      <c r="G140" s="538"/>
      <c r="H140" s="538"/>
      <c r="I140" s="538"/>
      <c r="J140" s="538"/>
    </row>
    <row r="141" spans="2:10" ht="8.25" customHeight="1" thickBot="1">
      <c r="B141" s="165"/>
      <c r="C141" s="165"/>
    </row>
    <row r="142" spans="2:10" ht="36" customHeight="1" thickBot="1">
      <c r="B142" s="87" t="s">
        <v>113</v>
      </c>
      <c r="C142" s="560" t="s">
        <v>434</v>
      </c>
      <c r="D142" s="562"/>
      <c r="E142" s="81" t="s">
        <v>446</v>
      </c>
      <c r="F142" s="81" t="s">
        <v>447</v>
      </c>
      <c r="G142" s="560" t="s">
        <v>448</v>
      </c>
      <c r="H142" s="561"/>
      <c r="I142" s="562"/>
      <c r="J142" s="81" t="s">
        <v>242</v>
      </c>
    </row>
    <row r="143" spans="2:10" ht="19.5" thickBot="1">
      <c r="B143" s="328">
        <v>1</v>
      </c>
      <c r="C143" s="588"/>
      <c r="D143" s="588"/>
      <c r="E143" s="123"/>
      <c r="F143" s="328"/>
      <c r="G143" s="858"/>
      <c r="H143" s="859"/>
      <c r="I143" s="860"/>
      <c r="J143" s="407"/>
    </row>
    <row r="144" spans="2:10" ht="19.5" thickBot="1">
      <c r="B144" s="328">
        <v>2</v>
      </c>
      <c r="C144" s="588"/>
      <c r="D144" s="588"/>
      <c r="E144" s="123"/>
      <c r="F144" s="328"/>
      <c r="G144" s="858"/>
      <c r="H144" s="859"/>
      <c r="I144" s="860"/>
      <c r="J144" s="407"/>
    </row>
    <row r="145" spans="2:10" ht="19.5" thickBot="1">
      <c r="B145" s="328">
        <v>3</v>
      </c>
      <c r="C145" s="588"/>
      <c r="D145" s="588"/>
      <c r="E145" s="123"/>
      <c r="F145" s="328"/>
      <c r="G145" s="858"/>
      <c r="H145" s="859"/>
      <c r="I145" s="860"/>
      <c r="J145" s="407"/>
    </row>
    <row r="146" spans="2:10" ht="19.5" thickBot="1">
      <c r="B146" s="328">
        <v>4</v>
      </c>
      <c r="C146" s="588"/>
      <c r="D146" s="588"/>
      <c r="E146" s="123"/>
      <c r="F146" s="328"/>
      <c r="G146" s="858"/>
      <c r="H146" s="859"/>
      <c r="I146" s="860"/>
      <c r="J146" s="407"/>
    </row>
    <row r="147" spans="2:10" ht="19.5" thickBot="1">
      <c r="B147" s="328">
        <v>5</v>
      </c>
      <c r="C147" s="588"/>
      <c r="D147" s="588"/>
      <c r="E147" s="123"/>
      <c r="F147" s="328"/>
      <c r="G147" s="858"/>
      <c r="H147" s="859"/>
      <c r="I147" s="860"/>
      <c r="J147" s="407"/>
    </row>
    <row r="148" spans="2:10" ht="19.5" thickBot="1">
      <c r="B148" s="328">
        <v>6</v>
      </c>
      <c r="C148" s="588"/>
      <c r="D148" s="588"/>
      <c r="E148" s="123"/>
      <c r="F148" s="328"/>
      <c r="G148" s="858"/>
      <c r="H148" s="859"/>
      <c r="I148" s="860"/>
      <c r="J148" s="407"/>
    </row>
    <row r="149" spans="2:10" ht="19.5" thickBot="1">
      <c r="B149" s="328">
        <v>7</v>
      </c>
      <c r="C149" s="588"/>
      <c r="D149" s="588"/>
      <c r="E149" s="123"/>
      <c r="F149" s="328"/>
      <c r="G149" s="858"/>
      <c r="H149" s="859"/>
      <c r="I149" s="860"/>
      <c r="J149" s="407"/>
    </row>
    <row r="150" spans="2:10" ht="19.5" thickBot="1">
      <c r="B150" s="328">
        <v>8</v>
      </c>
      <c r="C150" s="588"/>
      <c r="D150" s="588"/>
      <c r="E150" s="123"/>
      <c r="F150" s="328"/>
      <c r="G150" s="858"/>
      <c r="H150" s="859"/>
      <c r="I150" s="860"/>
      <c r="J150" s="407"/>
    </row>
    <row r="151" spans="2:10" ht="19.5" thickBot="1">
      <c r="B151" s="328">
        <v>9</v>
      </c>
      <c r="C151" s="588"/>
      <c r="D151" s="588"/>
      <c r="E151" s="123"/>
      <c r="F151" s="328"/>
      <c r="G151" s="858"/>
      <c r="H151" s="859"/>
      <c r="I151" s="860"/>
      <c r="J151" s="407"/>
    </row>
    <row r="152" spans="2:10" ht="19.5" thickBot="1">
      <c r="B152" s="328">
        <v>10</v>
      </c>
      <c r="C152" s="588"/>
      <c r="D152" s="588"/>
      <c r="E152" s="123"/>
      <c r="F152" s="328"/>
      <c r="G152" s="858"/>
      <c r="H152" s="859"/>
      <c r="I152" s="860"/>
      <c r="J152" s="407"/>
    </row>
    <row r="153" spans="2:10" ht="19.5" thickBot="1">
      <c r="B153" s="328">
        <v>11</v>
      </c>
      <c r="C153" s="588"/>
      <c r="D153" s="588"/>
      <c r="E153" s="123"/>
      <c r="F153" s="328"/>
      <c r="G153" s="858"/>
      <c r="H153" s="859"/>
      <c r="I153" s="860"/>
      <c r="J153" s="407"/>
    </row>
    <row r="154" spans="2:10" ht="19.5" thickBot="1">
      <c r="B154" s="328">
        <v>12</v>
      </c>
      <c r="C154" s="588"/>
      <c r="D154" s="588"/>
      <c r="E154" s="123"/>
      <c r="F154" s="328"/>
      <c r="G154" s="858"/>
      <c r="H154" s="859"/>
      <c r="I154" s="860"/>
      <c r="J154" s="407"/>
    </row>
    <row r="155" spans="2:10" ht="19.5" thickBot="1">
      <c r="B155" s="328">
        <v>13</v>
      </c>
      <c r="C155" s="588"/>
      <c r="D155" s="588"/>
      <c r="E155" s="123"/>
      <c r="F155" s="328"/>
      <c r="G155" s="858"/>
      <c r="H155" s="859"/>
      <c r="I155" s="860"/>
      <c r="J155" s="407"/>
    </row>
    <row r="156" spans="2:10" ht="19.5" thickBot="1">
      <c r="B156" s="328">
        <v>14</v>
      </c>
      <c r="C156" s="588"/>
      <c r="D156" s="588"/>
      <c r="E156" s="123"/>
      <c r="F156" s="328"/>
      <c r="G156" s="858"/>
      <c r="H156" s="859"/>
      <c r="I156" s="860"/>
      <c r="J156" s="407"/>
    </row>
    <row r="157" spans="2:10" ht="19.5" thickBot="1">
      <c r="B157" s="127"/>
      <c r="C157" s="588"/>
      <c r="D157" s="588"/>
      <c r="E157" s="123"/>
      <c r="F157" s="328"/>
      <c r="G157" s="858"/>
      <c r="H157" s="859"/>
      <c r="I157" s="860"/>
      <c r="J157" s="407"/>
    </row>
    <row r="158" spans="2:10" ht="19.5" thickBot="1">
      <c r="B158" s="127"/>
      <c r="C158" s="588"/>
      <c r="D158" s="588"/>
      <c r="E158" s="123"/>
      <c r="F158" s="328"/>
      <c r="G158" s="858"/>
      <c r="H158" s="859"/>
      <c r="I158" s="860"/>
      <c r="J158" s="407"/>
    </row>
    <row r="159" spans="2:10" ht="19.5" thickBot="1">
      <c r="B159" s="127"/>
      <c r="C159" s="588"/>
      <c r="D159" s="588"/>
      <c r="E159" s="123"/>
      <c r="F159" s="328"/>
      <c r="G159" s="858"/>
      <c r="H159" s="859"/>
      <c r="I159" s="860"/>
      <c r="J159" s="407"/>
    </row>
    <row r="160" spans="2:10" ht="19.5" thickBot="1">
      <c r="B160" s="127"/>
      <c r="C160" s="588"/>
      <c r="D160" s="588"/>
      <c r="E160" s="123"/>
      <c r="F160" s="328"/>
      <c r="G160" s="858"/>
      <c r="H160" s="859"/>
      <c r="I160" s="860"/>
      <c r="J160" s="407"/>
    </row>
    <row r="161" spans="2:11" ht="19.5" thickBot="1">
      <c r="B161" s="127"/>
      <c r="C161" s="588"/>
      <c r="D161" s="588"/>
      <c r="E161" s="123"/>
      <c r="F161" s="328"/>
      <c r="G161" s="858"/>
      <c r="H161" s="859"/>
      <c r="I161" s="860"/>
      <c r="J161" s="407"/>
    </row>
    <row r="162" spans="2:11" ht="19.5" thickBot="1">
      <c r="B162" s="127"/>
      <c r="C162" s="588"/>
      <c r="D162" s="588"/>
      <c r="E162" s="123"/>
      <c r="F162" s="328"/>
      <c r="G162" s="858"/>
      <c r="H162" s="859"/>
      <c r="I162" s="860"/>
      <c r="J162" s="407"/>
    </row>
    <row r="163" spans="2:11" ht="19.5" thickBot="1">
      <c r="B163" s="127"/>
      <c r="C163" s="588"/>
      <c r="D163" s="588"/>
      <c r="E163" s="123"/>
      <c r="F163" s="328"/>
      <c r="G163" s="858"/>
      <c r="H163" s="859"/>
      <c r="I163" s="860"/>
      <c r="J163" s="407"/>
    </row>
    <row r="164" spans="2:11" ht="19.5" thickBot="1">
      <c r="B164" s="127"/>
      <c r="C164" s="588"/>
      <c r="D164" s="588"/>
      <c r="E164" s="123"/>
      <c r="F164" s="328"/>
      <c r="G164" s="858"/>
      <c r="H164" s="859"/>
      <c r="I164" s="860"/>
      <c r="J164" s="407"/>
    </row>
    <row r="165" spans="2:11" ht="19.5" thickBot="1">
      <c r="B165" s="127"/>
      <c r="C165" s="588"/>
      <c r="D165" s="588"/>
      <c r="E165" s="123"/>
      <c r="F165" s="328"/>
      <c r="G165" s="858"/>
      <c r="H165" s="859"/>
      <c r="I165" s="860"/>
      <c r="J165" s="407"/>
    </row>
    <row r="166" spans="2:11" ht="15.75" thickBot="1">
      <c r="B166" s="125"/>
      <c r="C166" s="125"/>
    </row>
    <row r="167" spans="2:11" ht="45" customHeight="1">
      <c r="B167" s="527" t="s">
        <v>449</v>
      </c>
      <c r="C167" s="528"/>
      <c r="D167" s="529"/>
      <c r="E167" s="672" t="s">
        <v>467</v>
      </c>
      <c r="F167" s="338"/>
      <c r="G167" s="868" t="s">
        <v>1100</v>
      </c>
      <c r="H167" s="868"/>
      <c r="I167" s="868"/>
      <c r="J167" s="866" t="s">
        <v>956</v>
      </c>
      <c r="K167" s="221"/>
    </row>
    <row r="168" spans="2:11" ht="21" customHeight="1">
      <c r="B168" s="651"/>
      <c r="C168" s="652"/>
      <c r="D168" s="653"/>
      <c r="E168" s="673"/>
      <c r="F168" s="96"/>
      <c r="G168" s="869">
        <v>50</v>
      </c>
      <c r="H168" s="869"/>
      <c r="I168" s="869"/>
      <c r="J168" s="867"/>
    </row>
    <row r="169" spans="2:11" ht="25.5" customHeight="1">
      <c r="B169" s="651"/>
      <c r="C169" s="652"/>
      <c r="D169" s="653"/>
      <c r="E169" s="114" t="s">
        <v>467</v>
      </c>
      <c r="F169" s="373">
        <f>F167*12.5/50+2.5</f>
        <v>2.5</v>
      </c>
      <c r="G169" s="199" t="s">
        <v>943</v>
      </c>
      <c r="H169" s="96"/>
      <c r="I169" s="96"/>
      <c r="J169" s="61"/>
    </row>
    <row r="170" spans="2:11" ht="9" customHeight="1" thickBot="1">
      <c r="B170" s="530"/>
      <c r="C170" s="531"/>
      <c r="D170" s="532"/>
      <c r="E170" s="171"/>
      <c r="F170" s="119"/>
      <c r="G170" s="119"/>
      <c r="H170" s="119"/>
      <c r="I170" s="119"/>
      <c r="J170" s="44"/>
    </row>
    <row r="171" spans="2:11" ht="22.5" customHeight="1">
      <c r="B171" s="692" t="s">
        <v>450</v>
      </c>
      <c r="C171" s="692"/>
      <c r="D171" s="692"/>
      <c r="E171" s="692"/>
      <c r="F171" s="692"/>
      <c r="G171" s="692"/>
      <c r="H171" s="692"/>
      <c r="I171" s="692"/>
      <c r="J171" s="692"/>
    </row>
    <row r="172" spans="2:11" ht="18.75">
      <c r="B172" s="864" t="s">
        <v>957</v>
      </c>
      <c r="C172" s="864"/>
      <c r="D172" s="864"/>
      <c r="E172" s="864"/>
      <c r="F172" s="864"/>
      <c r="G172" s="864"/>
      <c r="H172" s="864"/>
      <c r="I172" s="864"/>
      <c r="J172" s="864"/>
    </row>
    <row r="173" spans="2:11" ht="40.5" customHeight="1">
      <c r="B173" s="864" t="s">
        <v>958</v>
      </c>
      <c r="C173" s="864"/>
      <c r="D173" s="864"/>
      <c r="E173" s="864"/>
      <c r="F173" s="864"/>
      <c r="G173" s="864"/>
      <c r="H173" s="864"/>
      <c r="I173" s="864"/>
      <c r="J173" s="864"/>
    </row>
    <row r="174" spans="2:11" ht="37.5" customHeight="1">
      <c r="B174" s="864" t="s">
        <v>451</v>
      </c>
      <c r="C174" s="864"/>
      <c r="D174" s="864"/>
      <c r="E174" s="864"/>
      <c r="F174" s="864"/>
      <c r="G174" s="864"/>
      <c r="H174" s="864"/>
      <c r="I174" s="864"/>
      <c r="J174" s="864"/>
    </row>
    <row r="175" spans="2:11" ht="30.75" customHeight="1">
      <c r="B175" s="538" t="s">
        <v>959</v>
      </c>
      <c r="C175" s="538"/>
      <c r="D175" s="538"/>
      <c r="E175" s="538"/>
      <c r="F175" s="538"/>
      <c r="G175" s="538"/>
      <c r="H175" s="538"/>
      <c r="I175" s="538"/>
      <c r="J175" s="538"/>
    </row>
    <row r="176" spans="2:11" ht="26.25" customHeight="1">
      <c r="B176" s="193">
        <v>6.1</v>
      </c>
      <c r="C176" s="865" t="s">
        <v>452</v>
      </c>
      <c r="D176" s="865"/>
      <c r="E176" s="865"/>
      <c r="F176" s="865"/>
    </row>
    <row r="177" spans="2:10" ht="6.75" customHeight="1">
      <c r="B177" s="161"/>
      <c r="C177" s="161"/>
    </row>
    <row r="178" spans="2:10" ht="42" customHeight="1">
      <c r="B178" s="223" t="s">
        <v>453</v>
      </c>
      <c r="C178" s="678" t="s">
        <v>960</v>
      </c>
      <c r="D178" s="678"/>
      <c r="E178" s="678"/>
      <c r="F178" s="678"/>
      <c r="G178" s="678"/>
      <c r="H178" s="678"/>
      <c r="I178" s="374"/>
    </row>
    <row r="179" spans="2:10" ht="9" customHeight="1">
      <c r="C179" s="98"/>
    </row>
    <row r="180" spans="2:10" ht="21" customHeight="1">
      <c r="B180" s="223" t="s">
        <v>453</v>
      </c>
      <c r="C180" s="678" t="s">
        <v>454</v>
      </c>
      <c r="D180" s="678"/>
      <c r="E180" s="678"/>
      <c r="F180" s="678"/>
      <c r="G180" s="678"/>
      <c r="H180" s="863"/>
      <c r="I180" s="117" t="s">
        <v>1101</v>
      </c>
    </row>
    <row r="181" spans="2:10" ht="8.25" customHeight="1">
      <c r="B181" s="133"/>
      <c r="C181" s="98"/>
    </row>
    <row r="182" spans="2:10" ht="21">
      <c r="B182" s="223" t="s">
        <v>453</v>
      </c>
      <c r="C182" s="678" t="s">
        <v>962</v>
      </c>
      <c r="D182" s="678"/>
      <c r="E182" s="100"/>
      <c r="F182" s="133" t="s">
        <v>961</v>
      </c>
      <c r="G182" s="117"/>
      <c r="H182" s="133" t="s">
        <v>963</v>
      </c>
      <c r="I182" s="100"/>
    </row>
    <row r="183" spans="2:10" ht="6" customHeight="1" thickBot="1">
      <c r="C183" s="98"/>
    </row>
    <row r="184" spans="2:10" ht="42" customHeight="1" thickBot="1">
      <c r="B184" s="113" t="s">
        <v>113</v>
      </c>
      <c r="C184" s="457" t="s">
        <v>455</v>
      </c>
      <c r="D184" s="457"/>
      <c r="E184" s="457"/>
      <c r="F184" s="457"/>
      <c r="G184" s="113" t="s">
        <v>456</v>
      </c>
      <c r="H184" s="457" t="s">
        <v>964</v>
      </c>
      <c r="I184" s="457"/>
      <c r="J184" s="457"/>
    </row>
    <row r="185" spans="2:10" ht="21.75" thickBot="1">
      <c r="B185" s="115">
        <v>1</v>
      </c>
      <c r="C185" s="512" t="s">
        <v>457</v>
      </c>
      <c r="D185" s="512"/>
      <c r="E185" s="512"/>
      <c r="F185" s="512"/>
      <c r="G185" s="329" t="s">
        <v>1094</v>
      </c>
      <c r="H185" s="688"/>
      <c r="I185" s="689"/>
      <c r="J185" s="690"/>
    </row>
    <row r="186" spans="2:10" ht="21.75" thickBot="1">
      <c r="B186" s="115">
        <v>2</v>
      </c>
      <c r="C186" s="512" t="s">
        <v>458</v>
      </c>
      <c r="D186" s="512" t="s">
        <v>458</v>
      </c>
      <c r="E186" s="512"/>
      <c r="F186" s="512"/>
      <c r="G186" s="329" t="s">
        <v>1094</v>
      </c>
      <c r="H186" s="688"/>
      <c r="I186" s="689"/>
      <c r="J186" s="690"/>
    </row>
    <row r="187" spans="2:10" ht="21.75" thickBot="1">
      <c r="B187" s="115">
        <v>3</v>
      </c>
      <c r="C187" s="512" t="s">
        <v>459</v>
      </c>
      <c r="D187" s="512" t="s">
        <v>459</v>
      </c>
      <c r="E187" s="512"/>
      <c r="F187" s="512"/>
      <c r="G187" s="329" t="s">
        <v>1094</v>
      </c>
      <c r="H187" s="688"/>
      <c r="I187" s="689"/>
      <c r="J187" s="690"/>
    </row>
    <row r="188" spans="2:10" ht="21.75" thickBot="1">
      <c r="B188" s="115">
        <v>4</v>
      </c>
      <c r="C188" s="512" t="s">
        <v>460</v>
      </c>
      <c r="D188" s="512" t="s">
        <v>460</v>
      </c>
      <c r="E188" s="512"/>
      <c r="F188" s="512"/>
      <c r="G188" s="329" t="s">
        <v>1094</v>
      </c>
      <c r="H188" s="688"/>
      <c r="I188" s="689"/>
      <c r="J188" s="690"/>
    </row>
    <row r="189" spans="2:10" ht="23.25" customHeight="1" thickBot="1">
      <c r="B189" s="667" t="s">
        <v>154</v>
      </c>
      <c r="C189" s="667"/>
      <c r="D189" s="667"/>
      <c r="E189" s="667"/>
      <c r="F189" s="667"/>
      <c r="G189" s="667"/>
      <c r="H189" s="450">
        <f>SUM(H185:J188)</f>
        <v>0</v>
      </c>
      <c r="I189" s="451"/>
      <c r="J189" s="452"/>
    </row>
    <row r="190" spans="2:10">
      <c r="B190" s="191"/>
      <c r="C190" s="191"/>
    </row>
    <row r="191" spans="2:10" ht="26.25" thickBot="1">
      <c r="B191" s="194">
        <v>6.2</v>
      </c>
      <c r="C191" s="630" t="s">
        <v>461</v>
      </c>
      <c r="D191" s="630"/>
      <c r="E191" s="630"/>
      <c r="F191" s="630"/>
    </row>
    <row r="192" spans="2:10" ht="56.25" customHeight="1" thickBot="1">
      <c r="B192" s="113" t="s">
        <v>113</v>
      </c>
      <c r="C192" s="457" t="s">
        <v>6</v>
      </c>
      <c r="D192" s="457"/>
      <c r="E192" s="457"/>
      <c r="F192" s="457"/>
      <c r="G192" s="113" t="s">
        <v>462</v>
      </c>
      <c r="H192" s="457" t="s">
        <v>965</v>
      </c>
      <c r="I192" s="457"/>
      <c r="J192" s="457"/>
    </row>
    <row r="193" spans="2:13" ht="30.75" customHeight="1" thickBot="1">
      <c r="B193" s="225">
        <v>1</v>
      </c>
      <c r="C193" s="564" t="s">
        <v>463</v>
      </c>
      <c r="D193" s="564"/>
      <c r="E193" s="564"/>
      <c r="F193" s="564"/>
      <c r="G193" s="329" t="s">
        <v>1094</v>
      </c>
      <c r="H193" s="688"/>
      <c r="I193" s="689"/>
      <c r="J193" s="690"/>
    </row>
    <row r="194" spans="2:13" ht="23.25" customHeight="1" thickBot="1">
      <c r="B194" s="667" t="s">
        <v>154</v>
      </c>
      <c r="C194" s="667"/>
      <c r="D194" s="667"/>
      <c r="E194" s="667"/>
      <c r="F194" s="667"/>
      <c r="G194" s="667"/>
      <c r="H194" s="450">
        <f>SUM(H193)</f>
        <v>0</v>
      </c>
      <c r="I194" s="451"/>
      <c r="J194" s="452"/>
    </row>
    <row r="195" spans="2:13" ht="10.5" customHeight="1">
      <c r="B195" s="174" t="s">
        <v>464</v>
      </c>
      <c r="C195" s="174"/>
      <c r="M195" s="174" t="s">
        <v>131</v>
      </c>
    </row>
    <row r="196" spans="2:13" ht="37.5" customHeight="1">
      <c r="B196" s="678" t="s">
        <v>465</v>
      </c>
      <c r="C196" s="678"/>
      <c r="D196" s="678"/>
      <c r="E196" s="678"/>
      <c r="F196" s="678"/>
      <c r="G196" s="861"/>
      <c r="H196" s="861"/>
      <c r="I196" s="861"/>
      <c r="J196" s="861"/>
    </row>
    <row r="197" spans="2:13" ht="12.75" customHeight="1">
      <c r="B197" s="174"/>
      <c r="C197" s="174"/>
    </row>
    <row r="198" spans="2:13" ht="18.75" customHeight="1">
      <c r="C198" s="195"/>
      <c r="G198" s="195" t="s">
        <v>161</v>
      </c>
    </row>
    <row r="199" spans="2:13" ht="25.5">
      <c r="B199" s="219">
        <v>6.2</v>
      </c>
      <c r="C199" s="736" t="s">
        <v>466</v>
      </c>
      <c r="D199" s="736"/>
      <c r="E199" s="736"/>
      <c r="F199" s="736"/>
      <c r="G199" s="736"/>
      <c r="H199" s="736"/>
      <c r="I199" s="736"/>
      <c r="J199" s="736"/>
    </row>
    <row r="200" spans="2:13" ht="29.25" customHeight="1">
      <c r="B200" s="226" t="s">
        <v>467</v>
      </c>
      <c r="C200" s="226" t="s">
        <v>966</v>
      </c>
      <c r="D200" s="52"/>
      <c r="E200" s="862" t="s">
        <v>967</v>
      </c>
      <c r="F200" s="862"/>
      <c r="G200" s="862"/>
      <c r="H200" s="862"/>
    </row>
    <row r="201" spans="2:13" ht="21" customHeight="1">
      <c r="E201" s="853">
        <v>100</v>
      </c>
      <c r="F201" s="853"/>
      <c r="G201" s="853"/>
      <c r="H201" s="853"/>
    </row>
    <row r="202" spans="2:13" ht="30.75" customHeight="1">
      <c r="B202" s="226" t="s">
        <v>253</v>
      </c>
      <c r="C202" s="854">
        <f>D200*6/100</f>
        <v>0</v>
      </c>
      <c r="D202" s="855"/>
      <c r="E202" s="739" t="s">
        <v>314</v>
      </c>
      <c r="F202" s="739"/>
      <c r="G202" s="739"/>
    </row>
    <row r="203" spans="2:13" ht="8.25" customHeight="1" thickBot="1">
      <c r="B203" s="226"/>
      <c r="C203" s="220"/>
      <c r="D203" s="220"/>
      <c r="E203" s="70"/>
      <c r="F203" s="70"/>
      <c r="G203" s="70"/>
    </row>
    <row r="204" spans="2:13" ht="8.25" customHeight="1" thickBot="1">
      <c r="B204" s="527" t="s">
        <v>468</v>
      </c>
      <c r="C204" s="528"/>
      <c r="D204" s="528"/>
      <c r="E204" s="529"/>
      <c r="F204" s="227"/>
      <c r="G204" s="228"/>
      <c r="H204" s="218"/>
      <c r="I204" s="218"/>
      <c r="J204" s="91"/>
    </row>
    <row r="205" spans="2:13" ht="31.5" customHeight="1" thickBot="1">
      <c r="B205" s="651"/>
      <c r="C205" s="652"/>
      <c r="D205" s="652"/>
      <c r="E205" s="653"/>
      <c r="F205" s="205"/>
      <c r="G205" s="340">
        <f>H189+H194</f>
        <v>0</v>
      </c>
      <c r="H205" s="712" t="s">
        <v>968</v>
      </c>
      <c r="I205" s="712"/>
      <c r="J205" s="856"/>
    </row>
    <row r="206" spans="2:13" ht="11.25" customHeight="1" thickBot="1">
      <c r="B206" s="530"/>
      <c r="C206" s="531"/>
      <c r="D206" s="531"/>
      <c r="E206" s="532"/>
      <c r="F206" s="171"/>
      <c r="G206" s="119"/>
      <c r="H206" s="119"/>
      <c r="I206" s="119"/>
      <c r="J206" s="44"/>
    </row>
    <row r="207" spans="2:13" ht="34.5" customHeight="1">
      <c r="B207" s="611" t="s">
        <v>919</v>
      </c>
      <c r="C207" s="611"/>
      <c r="D207" s="611"/>
      <c r="E207" s="611"/>
      <c r="F207" s="611"/>
      <c r="G207" s="611"/>
      <c r="H207" s="611"/>
      <c r="I207" s="611"/>
      <c r="J207" s="611"/>
    </row>
    <row r="208" spans="2:13" ht="89.25" customHeight="1" thickBot="1">
      <c r="B208" s="538" t="s">
        <v>918</v>
      </c>
      <c r="C208" s="538"/>
      <c r="D208" s="538"/>
      <c r="E208" s="538"/>
      <c r="F208" s="538"/>
      <c r="G208" s="538"/>
      <c r="H208" s="538"/>
      <c r="I208" s="538"/>
      <c r="J208" s="538"/>
    </row>
    <row r="209" spans="2:10" ht="109.5" customHeight="1" thickBot="1">
      <c r="B209" s="521" t="s">
        <v>5</v>
      </c>
      <c r="C209" s="527" t="s">
        <v>469</v>
      </c>
      <c r="D209" s="529"/>
      <c r="E209" s="535" t="s">
        <v>218</v>
      </c>
      <c r="F209" s="537"/>
      <c r="G209" s="535" t="s">
        <v>219</v>
      </c>
      <c r="H209" s="537"/>
      <c r="I209" s="521" t="s">
        <v>220</v>
      </c>
      <c r="J209" s="521" t="s">
        <v>221</v>
      </c>
    </row>
    <row r="210" spans="2:10" ht="65.25" customHeight="1" thickBot="1">
      <c r="B210" s="857"/>
      <c r="C210" s="530"/>
      <c r="D210" s="532"/>
      <c r="E210" s="83" t="s">
        <v>98</v>
      </c>
      <c r="F210" s="83" t="s">
        <v>154</v>
      </c>
      <c r="G210" s="83" t="s">
        <v>98</v>
      </c>
      <c r="H210" s="83" t="s">
        <v>154</v>
      </c>
      <c r="I210" s="857"/>
      <c r="J210" s="857"/>
    </row>
    <row r="211" spans="2:10" ht="90.75" customHeight="1" thickBot="1">
      <c r="B211" s="82">
        <v>1</v>
      </c>
      <c r="C211" s="520" t="s">
        <v>470</v>
      </c>
      <c r="D211" s="534"/>
      <c r="E211" s="129">
        <v>1</v>
      </c>
      <c r="F211" s="332">
        <v>0</v>
      </c>
      <c r="G211" s="130">
        <v>1.5</v>
      </c>
      <c r="H211" s="367">
        <v>0</v>
      </c>
      <c r="I211" s="130">
        <v>2.5</v>
      </c>
      <c r="J211" s="367">
        <f>F211+H211</f>
        <v>0</v>
      </c>
    </row>
    <row r="212" spans="2:10" ht="81" customHeight="1" thickBot="1">
      <c r="B212" s="82">
        <v>2</v>
      </c>
      <c r="C212" s="520" t="s">
        <v>471</v>
      </c>
      <c r="D212" s="534"/>
      <c r="E212" s="129">
        <v>1</v>
      </c>
      <c r="F212" s="332">
        <v>0</v>
      </c>
      <c r="G212" s="130">
        <v>1.5</v>
      </c>
      <c r="H212" s="367">
        <v>0</v>
      </c>
      <c r="I212" s="130">
        <v>2.5</v>
      </c>
      <c r="J212" s="367">
        <f t="shared" ref="J212:J214" si="1">F212+H212</f>
        <v>0</v>
      </c>
    </row>
    <row r="213" spans="2:10" ht="101.25" customHeight="1" thickBot="1">
      <c r="B213" s="82">
        <v>3</v>
      </c>
      <c r="C213" s="520" t="s">
        <v>472</v>
      </c>
      <c r="D213" s="534"/>
      <c r="E213" s="129">
        <v>1</v>
      </c>
      <c r="F213" s="332">
        <v>0</v>
      </c>
      <c r="G213" s="130">
        <v>1.5</v>
      </c>
      <c r="H213" s="367">
        <v>0</v>
      </c>
      <c r="I213" s="130">
        <v>2.5</v>
      </c>
      <c r="J213" s="367">
        <f t="shared" si="1"/>
        <v>0</v>
      </c>
    </row>
    <row r="214" spans="2:10" ht="97.5" customHeight="1" thickBot="1">
      <c r="B214" s="82">
        <v>4</v>
      </c>
      <c r="C214" s="520" t="s">
        <v>473</v>
      </c>
      <c r="D214" s="534"/>
      <c r="E214" s="129">
        <v>1</v>
      </c>
      <c r="F214" s="332">
        <v>0</v>
      </c>
      <c r="G214" s="130">
        <v>1.5</v>
      </c>
      <c r="H214" s="367">
        <v>0</v>
      </c>
      <c r="I214" s="130">
        <v>2.5</v>
      </c>
      <c r="J214" s="367">
        <f t="shared" si="1"/>
        <v>0</v>
      </c>
    </row>
    <row r="215" spans="2:10" ht="23.25" customHeight="1" thickBot="1">
      <c r="B215" s="131"/>
      <c r="C215" s="535" t="s">
        <v>226</v>
      </c>
      <c r="D215" s="537"/>
      <c r="E215" s="132">
        <v>4</v>
      </c>
      <c r="F215" s="341">
        <f>SUM(F211:F214)</f>
        <v>0</v>
      </c>
      <c r="G215" s="132">
        <v>6</v>
      </c>
      <c r="H215" s="368">
        <f>SUM(H211:H214)</f>
        <v>0</v>
      </c>
      <c r="I215" s="132">
        <v>10</v>
      </c>
      <c r="J215" s="340">
        <f>SUM(J211:J214)</f>
        <v>0</v>
      </c>
    </row>
    <row r="216" spans="2:10" ht="15.75">
      <c r="B216" s="182"/>
      <c r="C216" s="182"/>
    </row>
    <row r="217" spans="2:10" ht="15.75">
      <c r="B217" s="174"/>
      <c r="C217" s="174"/>
    </row>
  </sheetData>
  <mergeCells count="313">
    <mergeCell ref="C119:D119"/>
    <mergeCell ref="I119:J119"/>
    <mergeCell ref="C120:D120"/>
    <mergeCell ref="I120:J120"/>
    <mergeCell ref="C121:D121"/>
    <mergeCell ref="I121:J121"/>
    <mergeCell ref="G133:I133"/>
    <mergeCell ref="C125:D125"/>
    <mergeCell ref="I125:J125"/>
    <mergeCell ref="B130:J130"/>
    <mergeCell ref="C116:D116"/>
    <mergeCell ref="C117:D117"/>
    <mergeCell ref="I117:J117"/>
    <mergeCell ref="I112:J112"/>
    <mergeCell ref="I113:J113"/>
    <mergeCell ref="I114:J114"/>
    <mergeCell ref="I115:J115"/>
    <mergeCell ref="I116:J116"/>
    <mergeCell ref="C112:D112"/>
    <mergeCell ref="C113:D113"/>
    <mergeCell ref="C114:D114"/>
    <mergeCell ref="C115:D115"/>
    <mergeCell ref="F100:G100"/>
    <mergeCell ref="H100:J100"/>
    <mergeCell ref="H102:J102"/>
    <mergeCell ref="B100:D102"/>
    <mergeCell ref="F101:G101"/>
    <mergeCell ref="H101:J101"/>
    <mergeCell ref="C110:J110"/>
    <mergeCell ref="C111:D111"/>
    <mergeCell ref="I111:J111"/>
    <mergeCell ref="B103:J103"/>
    <mergeCell ref="B104:J104"/>
    <mergeCell ref="B109:J109"/>
    <mergeCell ref="F97:G97"/>
    <mergeCell ref="H95:J95"/>
    <mergeCell ref="H96:J96"/>
    <mergeCell ref="H97:J97"/>
    <mergeCell ref="F91:G91"/>
    <mergeCell ref="B93:D93"/>
    <mergeCell ref="F93:G93"/>
    <mergeCell ref="B91:D91"/>
    <mergeCell ref="E95:E96"/>
    <mergeCell ref="F95:G95"/>
    <mergeCell ref="F96:G96"/>
    <mergeCell ref="B95:D98"/>
    <mergeCell ref="B90:J90"/>
    <mergeCell ref="H74:J74"/>
    <mergeCell ref="F74:G74"/>
    <mergeCell ref="E73:E74"/>
    <mergeCell ref="F75:G75"/>
    <mergeCell ref="H75:J75"/>
    <mergeCell ref="B73:D75"/>
    <mergeCell ref="E78:E79"/>
    <mergeCell ref="F78:G78"/>
    <mergeCell ref="F79:G79"/>
    <mergeCell ref="F80:G80"/>
    <mergeCell ref="H78:J78"/>
    <mergeCell ref="H79:J79"/>
    <mergeCell ref="H80:J80"/>
    <mergeCell ref="B78:D80"/>
    <mergeCell ref="B82:J82"/>
    <mergeCell ref="C77:J77"/>
    <mergeCell ref="B66:C66"/>
    <mergeCell ref="B67:C67"/>
    <mergeCell ref="B68:C68"/>
    <mergeCell ref="B69:C69"/>
    <mergeCell ref="B70:C70"/>
    <mergeCell ref="B83:J83"/>
    <mergeCell ref="B84:J84"/>
    <mergeCell ref="B85:J85"/>
    <mergeCell ref="C88:J88"/>
    <mergeCell ref="G68:H68"/>
    <mergeCell ref="G67:H67"/>
    <mergeCell ref="G66:H66"/>
    <mergeCell ref="I66:J66"/>
    <mergeCell ref="I67:J67"/>
    <mergeCell ref="I68:J68"/>
    <mergeCell ref="E71:F71"/>
    <mergeCell ref="G71:H71"/>
    <mergeCell ref="G70:H70"/>
    <mergeCell ref="G69:H69"/>
    <mergeCell ref="C23:H23"/>
    <mergeCell ref="C24:H24"/>
    <mergeCell ref="C25:H25"/>
    <mergeCell ref="B62:C64"/>
    <mergeCell ref="G42:H42"/>
    <mergeCell ref="D42:E42"/>
    <mergeCell ref="B43:J43"/>
    <mergeCell ref="F38:G38"/>
    <mergeCell ref="H38:J38"/>
    <mergeCell ref="B39:J39"/>
    <mergeCell ref="D40:E40"/>
    <mergeCell ref="G40:H40"/>
    <mergeCell ref="F36:G36"/>
    <mergeCell ref="H36:J36"/>
    <mergeCell ref="H37:J37"/>
    <mergeCell ref="F37:G37"/>
    <mergeCell ref="E36:E37"/>
    <mergeCell ref="I23:J23"/>
    <mergeCell ref="I24:J24"/>
    <mergeCell ref="I25:J25"/>
    <mergeCell ref="B26:J26"/>
    <mergeCell ref="E62:F64"/>
    <mergeCell ref="G62:H64"/>
    <mergeCell ref="I62:J64"/>
    <mergeCell ref="I17:J17"/>
    <mergeCell ref="I18:J18"/>
    <mergeCell ref="I19:J19"/>
    <mergeCell ref="I20:J20"/>
    <mergeCell ref="I21:J21"/>
    <mergeCell ref="I22:J22"/>
    <mergeCell ref="C17:H17"/>
    <mergeCell ref="C18:H18"/>
    <mergeCell ref="C19:H19"/>
    <mergeCell ref="C20:H20"/>
    <mergeCell ref="C21:H21"/>
    <mergeCell ref="C22:H22"/>
    <mergeCell ref="B12:J12"/>
    <mergeCell ref="B13:J13"/>
    <mergeCell ref="B14:J14"/>
    <mergeCell ref="I15:J15"/>
    <mergeCell ref="I16:J16"/>
    <mergeCell ref="C15:H15"/>
    <mergeCell ref="I6:J6"/>
    <mergeCell ref="I7:J7"/>
    <mergeCell ref="I8:J8"/>
    <mergeCell ref="I9:J9"/>
    <mergeCell ref="I10:J10"/>
    <mergeCell ref="C6:G6"/>
    <mergeCell ref="C7:G7"/>
    <mergeCell ref="C8:G8"/>
    <mergeCell ref="C9:G9"/>
    <mergeCell ref="C10:G10"/>
    <mergeCell ref="C16:H16"/>
    <mergeCell ref="B1:J1"/>
    <mergeCell ref="I2:J2"/>
    <mergeCell ref="I3:J3"/>
    <mergeCell ref="I4:J4"/>
    <mergeCell ref="I5:J5"/>
    <mergeCell ref="C2:G2"/>
    <mergeCell ref="C3:G3"/>
    <mergeCell ref="C4:G4"/>
    <mergeCell ref="C5:G5"/>
    <mergeCell ref="C122:D122"/>
    <mergeCell ref="I122:J122"/>
    <mergeCell ref="C123:D123"/>
    <mergeCell ref="I123:J123"/>
    <mergeCell ref="F44:G44"/>
    <mergeCell ref="C118:D118"/>
    <mergeCell ref="H44:I44"/>
    <mergeCell ref="F45:G49"/>
    <mergeCell ref="I118:J118"/>
    <mergeCell ref="B71:C71"/>
    <mergeCell ref="E65:F65"/>
    <mergeCell ref="G65:H65"/>
    <mergeCell ref="I65:J65"/>
    <mergeCell ref="E66:F66"/>
    <mergeCell ref="E67:F67"/>
    <mergeCell ref="E68:F68"/>
    <mergeCell ref="E69:F69"/>
    <mergeCell ref="E70:F70"/>
    <mergeCell ref="B65:C65"/>
    <mergeCell ref="I69:J69"/>
    <mergeCell ref="I70:J70"/>
    <mergeCell ref="I71:J71"/>
    <mergeCell ref="F73:G73"/>
    <mergeCell ref="H73:J73"/>
    <mergeCell ref="B27:J27"/>
    <mergeCell ref="B28:J28"/>
    <mergeCell ref="B29:J29"/>
    <mergeCell ref="B31:J31"/>
    <mergeCell ref="D32:E32"/>
    <mergeCell ref="G32:H32"/>
    <mergeCell ref="D33:J33"/>
    <mergeCell ref="G34:H34"/>
    <mergeCell ref="H45:I49"/>
    <mergeCell ref="D41:J41"/>
    <mergeCell ref="B36:D38"/>
    <mergeCell ref="D62:D64"/>
    <mergeCell ref="B56:J56"/>
    <mergeCell ref="B57:J57"/>
    <mergeCell ref="B58:J58"/>
    <mergeCell ref="B59:J59"/>
    <mergeCell ref="B60:J60"/>
    <mergeCell ref="D61:J61"/>
    <mergeCell ref="B51:D55"/>
    <mergeCell ref="F51:G51"/>
    <mergeCell ref="H51:J51"/>
    <mergeCell ref="H52:J52"/>
    <mergeCell ref="F52:G52"/>
    <mergeCell ref="I53:J53"/>
    <mergeCell ref="F54:G54"/>
    <mergeCell ref="H54:J54"/>
    <mergeCell ref="C153:D153"/>
    <mergeCell ref="C154:D154"/>
    <mergeCell ref="C155:D155"/>
    <mergeCell ref="C157:D157"/>
    <mergeCell ref="C158:D158"/>
    <mergeCell ref="C156:D156"/>
    <mergeCell ref="B138:J138"/>
    <mergeCell ref="B139:J139"/>
    <mergeCell ref="C140:J140"/>
    <mergeCell ref="G157:I157"/>
    <mergeCell ref="G158:I158"/>
    <mergeCell ref="C144:D144"/>
    <mergeCell ref="C145:D145"/>
    <mergeCell ref="C146:D146"/>
    <mergeCell ref="C147:D147"/>
    <mergeCell ref="C148:D148"/>
    <mergeCell ref="C149:D149"/>
    <mergeCell ref="C150:D150"/>
    <mergeCell ref="C151:D151"/>
    <mergeCell ref="C152:D152"/>
    <mergeCell ref="G142:I142"/>
    <mergeCell ref="C142:D142"/>
    <mergeCell ref="C143:D143"/>
    <mergeCell ref="C124:D124"/>
    <mergeCell ref="I124:J124"/>
    <mergeCell ref="J133:J134"/>
    <mergeCell ref="B133:D136"/>
    <mergeCell ref="C126:D126"/>
    <mergeCell ref="I126:J126"/>
    <mergeCell ref="G134:I134"/>
    <mergeCell ref="B131:J131"/>
    <mergeCell ref="C127:D127"/>
    <mergeCell ref="I127:J127"/>
    <mergeCell ref="C128:D128"/>
    <mergeCell ref="I128:J128"/>
    <mergeCell ref="C159:D159"/>
    <mergeCell ref="C161:D161"/>
    <mergeCell ref="C162:D162"/>
    <mergeCell ref="C160:D160"/>
    <mergeCell ref="C163:D163"/>
    <mergeCell ref="C165:D165"/>
    <mergeCell ref="C164:D164"/>
    <mergeCell ref="G159:I159"/>
    <mergeCell ref="H193:J193"/>
    <mergeCell ref="H189:J189"/>
    <mergeCell ref="B189:G189"/>
    <mergeCell ref="B167:D170"/>
    <mergeCell ref="J167:J168"/>
    <mergeCell ref="G167:I167"/>
    <mergeCell ref="G168:I168"/>
    <mergeCell ref="E167:E168"/>
    <mergeCell ref="B173:J173"/>
    <mergeCell ref="B171:J171"/>
    <mergeCell ref="B172:J172"/>
    <mergeCell ref="G160:I160"/>
    <mergeCell ref="G161:I161"/>
    <mergeCell ref="G162:I162"/>
    <mergeCell ref="G163:I163"/>
    <mergeCell ref="G164:I164"/>
    <mergeCell ref="G165:I165"/>
    <mergeCell ref="C188:F188"/>
    <mergeCell ref="C191:F191"/>
    <mergeCell ref="C192:F192"/>
    <mergeCell ref="C193:F193"/>
    <mergeCell ref="B194:G194"/>
    <mergeCell ref="H192:J192"/>
    <mergeCell ref="B174:J174"/>
    <mergeCell ref="B175:J175"/>
    <mergeCell ref="C176:F176"/>
    <mergeCell ref="C178:H178"/>
    <mergeCell ref="H194:J194"/>
    <mergeCell ref="B137:J137"/>
    <mergeCell ref="C215:D215"/>
    <mergeCell ref="G148:I148"/>
    <mergeCell ref="G149:I149"/>
    <mergeCell ref="G150:I150"/>
    <mergeCell ref="G151:I151"/>
    <mergeCell ref="G152:I152"/>
    <mergeCell ref="G153:I153"/>
    <mergeCell ref="G154:I154"/>
    <mergeCell ref="G155:I155"/>
    <mergeCell ref="G156:I156"/>
    <mergeCell ref="C209:D210"/>
    <mergeCell ref="C211:D211"/>
    <mergeCell ref="C212:D212"/>
    <mergeCell ref="C214:D214"/>
    <mergeCell ref="C213:D213"/>
    <mergeCell ref="G196:J196"/>
    <mergeCell ref="C199:J199"/>
    <mergeCell ref="E200:H200"/>
    <mergeCell ref="B209:B210"/>
    <mergeCell ref="E209:F209"/>
    <mergeCell ref="G209:H209"/>
    <mergeCell ref="I209:I210"/>
    <mergeCell ref="B208:J208"/>
    <mergeCell ref="E201:H201"/>
    <mergeCell ref="E202:G202"/>
    <mergeCell ref="C202:D202"/>
    <mergeCell ref="H205:J205"/>
    <mergeCell ref="B204:E206"/>
    <mergeCell ref="J209:J210"/>
    <mergeCell ref="G143:I143"/>
    <mergeCell ref="G144:I144"/>
    <mergeCell ref="G145:I145"/>
    <mergeCell ref="G146:I146"/>
    <mergeCell ref="G147:I147"/>
    <mergeCell ref="B207:J207"/>
    <mergeCell ref="B196:F196"/>
    <mergeCell ref="C180:H180"/>
    <mergeCell ref="C182:D182"/>
    <mergeCell ref="H184:J184"/>
    <mergeCell ref="H185:J185"/>
    <mergeCell ref="H186:J186"/>
    <mergeCell ref="H187:J187"/>
    <mergeCell ref="H188:J188"/>
    <mergeCell ref="C184:F184"/>
    <mergeCell ref="C185:F185"/>
    <mergeCell ref="C186:F186"/>
    <mergeCell ref="C187:F187"/>
  </mergeCells>
  <pageMargins left="0.23622047244094491" right="0.23622047244094491" top="0.39370078740157483" bottom="0.39370078740157483" header="0.31496062992125984" footer="0.31496062992125984"/>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dimension ref="B1:L183"/>
  <sheetViews>
    <sheetView view="pageBreakPreview" zoomScaleSheetLayoutView="100" workbookViewId="0">
      <selection activeCell="H150" sqref="H150:I150"/>
    </sheetView>
  </sheetViews>
  <sheetFormatPr defaultRowHeight="15"/>
  <cols>
    <col min="1" max="1" width="4.7109375" style="229" customWidth="1"/>
    <col min="2" max="5" width="8.42578125" style="229" customWidth="1"/>
    <col min="6" max="6" width="9.5703125" style="229" customWidth="1"/>
    <col min="7" max="12" width="8.42578125" style="229" customWidth="1"/>
    <col min="13" max="16384" width="9.140625" style="229"/>
  </cols>
  <sheetData>
    <row r="1" spans="2:12" ht="29.25" thickBot="1">
      <c r="B1" s="239" t="s">
        <v>970</v>
      </c>
      <c r="C1" s="230"/>
      <c r="D1" s="230"/>
      <c r="E1" s="230"/>
      <c r="F1" s="230"/>
      <c r="G1" s="230"/>
      <c r="H1" s="230"/>
      <c r="I1" s="230"/>
      <c r="J1" s="230"/>
      <c r="K1" s="230"/>
      <c r="L1" s="230"/>
    </row>
    <row r="2" spans="2:12" ht="39.75" customHeight="1" thickBot="1">
      <c r="B2" s="116" t="s">
        <v>227</v>
      </c>
      <c r="C2" s="612" t="s">
        <v>95</v>
      </c>
      <c r="D2" s="612"/>
      <c r="E2" s="612"/>
      <c r="F2" s="612"/>
      <c r="G2" s="612"/>
      <c r="H2" s="612" t="s">
        <v>98</v>
      </c>
      <c r="I2" s="612"/>
      <c r="J2" s="612" t="s">
        <v>99</v>
      </c>
      <c r="K2" s="612"/>
    </row>
    <row r="3" spans="2:12" ht="23.25" customHeight="1" thickBot="1">
      <c r="B3" s="145">
        <v>1</v>
      </c>
      <c r="C3" s="564" t="s">
        <v>474</v>
      </c>
      <c r="D3" s="564"/>
      <c r="E3" s="564"/>
      <c r="F3" s="564"/>
      <c r="G3" s="564"/>
      <c r="H3" s="816" t="s">
        <v>101</v>
      </c>
      <c r="I3" s="816"/>
      <c r="J3" s="614" t="s">
        <v>101</v>
      </c>
      <c r="K3" s="614"/>
    </row>
    <row r="4" spans="2:12" ht="36.75" customHeight="1" thickBot="1">
      <c r="B4" s="145">
        <v>2</v>
      </c>
      <c r="C4" s="564" t="s">
        <v>475</v>
      </c>
      <c r="D4" s="564"/>
      <c r="E4" s="564"/>
      <c r="F4" s="564"/>
      <c r="G4" s="564"/>
      <c r="H4" s="962">
        <v>30</v>
      </c>
      <c r="I4" s="962"/>
      <c r="J4" s="621">
        <f>J63</f>
        <v>0</v>
      </c>
      <c r="K4" s="621"/>
    </row>
    <row r="5" spans="2:12" ht="37.5" customHeight="1" thickBot="1">
      <c r="B5" s="145">
        <v>3</v>
      </c>
      <c r="C5" s="564" t="s">
        <v>476</v>
      </c>
      <c r="D5" s="564"/>
      <c r="E5" s="564"/>
      <c r="F5" s="564"/>
      <c r="G5" s="564"/>
      <c r="H5" s="962">
        <v>15</v>
      </c>
      <c r="I5" s="962"/>
      <c r="J5" s="621" t="e">
        <f>H94</f>
        <v>#DIV/0!</v>
      </c>
      <c r="K5" s="621"/>
    </row>
    <row r="6" spans="2:12" ht="23.25" customHeight="1" thickBot="1">
      <c r="B6" s="145">
        <v>4</v>
      </c>
      <c r="C6" s="564" t="s">
        <v>477</v>
      </c>
      <c r="D6" s="564"/>
      <c r="E6" s="564"/>
      <c r="F6" s="564"/>
      <c r="G6" s="564"/>
      <c r="H6" s="962">
        <v>10</v>
      </c>
      <c r="I6" s="962"/>
      <c r="J6" s="621">
        <f>H112</f>
        <v>0</v>
      </c>
      <c r="K6" s="621"/>
    </row>
    <row r="7" spans="2:12" ht="23.25" customHeight="1" thickBot="1">
      <c r="B7" s="145">
        <v>5</v>
      </c>
      <c r="C7" s="564" t="s">
        <v>478</v>
      </c>
      <c r="D7" s="564"/>
      <c r="E7" s="564"/>
      <c r="F7" s="564"/>
      <c r="G7" s="564"/>
      <c r="H7" s="962">
        <v>35</v>
      </c>
      <c r="I7" s="962"/>
      <c r="J7" s="621" t="e">
        <f>J170</f>
        <v>#DIV/0!</v>
      </c>
      <c r="K7" s="621"/>
    </row>
    <row r="8" spans="2:12" ht="75.75" customHeight="1" thickBot="1">
      <c r="B8" s="145">
        <v>6</v>
      </c>
      <c r="C8" s="564" t="s">
        <v>969</v>
      </c>
      <c r="D8" s="564"/>
      <c r="E8" s="564"/>
      <c r="F8" s="564"/>
      <c r="G8" s="564"/>
      <c r="H8" s="962">
        <v>10</v>
      </c>
      <c r="I8" s="962"/>
      <c r="J8" s="621">
        <f>K181</f>
        <v>0</v>
      </c>
      <c r="K8" s="621"/>
    </row>
    <row r="9" spans="2:12" ht="21.75" thickBot="1">
      <c r="B9" s="118"/>
      <c r="C9" s="612" t="s">
        <v>14</v>
      </c>
      <c r="D9" s="612"/>
      <c r="E9" s="612"/>
      <c r="F9" s="612"/>
      <c r="G9" s="612"/>
      <c r="H9" s="962">
        <v>100</v>
      </c>
      <c r="I9" s="962"/>
      <c r="J9" s="621" t="e">
        <f>SUM(J4:K8)</f>
        <v>#DIV/0!</v>
      </c>
      <c r="K9" s="621"/>
    </row>
    <row r="10" spans="2:12" ht="36" customHeight="1">
      <c r="B10" s="231" t="s">
        <v>479</v>
      </c>
      <c r="C10" s="231" t="s">
        <v>480</v>
      </c>
    </row>
    <row r="11" spans="2:12" ht="21">
      <c r="B11" s="232" t="s">
        <v>971</v>
      </c>
      <c r="E11" s="960"/>
      <c r="F11" s="960"/>
      <c r="G11" s="960"/>
      <c r="H11" s="960"/>
    </row>
    <row r="12" spans="2:12" ht="21">
      <c r="B12" s="232" t="s">
        <v>972</v>
      </c>
      <c r="E12" s="960"/>
      <c r="F12" s="960"/>
      <c r="G12" s="960"/>
      <c r="H12" s="960"/>
      <c r="I12" s="229" t="s">
        <v>973</v>
      </c>
    </row>
    <row r="13" spans="2:12" ht="31.5" customHeight="1" thickBot="1">
      <c r="B13" s="961" t="s">
        <v>112</v>
      </c>
      <c r="C13" s="961"/>
      <c r="D13" s="961"/>
      <c r="E13" s="961"/>
      <c r="F13" s="961"/>
      <c r="G13" s="961"/>
      <c r="H13" s="961"/>
      <c r="I13" s="961"/>
      <c r="J13" s="961"/>
      <c r="K13" s="961"/>
    </row>
    <row r="14" spans="2:12" ht="35.25" customHeight="1" thickBot="1">
      <c r="B14" s="116" t="s">
        <v>113</v>
      </c>
      <c r="C14" s="612" t="s">
        <v>114</v>
      </c>
      <c r="D14" s="612"/>
      <c r="E14" s="612"/>
      <c r="F14" s="612"/>
      <c r="G14" s="612"/>
      <c r="H14" s="612"/>
      <c r="I14" s="612"/>
      <c r="J14" s="612" t="s">
        <v>18</v>
      </c>
      <c r="K14" s="612"/>
    </row>
    <row r="15" spans="2:12" ht="19.5" thickBot="1">
      <c r="B15" s="115">
        <v>1</v>
      </c>
      <c r="C15" s="688"/>
      <c r="D15" s="689"/>
      <c r="E15" s="689"/>
      <c r="F15" s="689"/>
      <c r="G15" s="689"/>
      <c r="H15" s="689"/>
      <c r="I15" s="690"/>
      <c r="J15" s="563"/>
      <c r="K15" s="563"/>
    </row>
    <row r="16" spans="2:12" ht="19.5" thickBot="1">
      <c r="B16" s="115">
        <v>2</v>
      </c>
      <c r="C16" s="688"/>
      <c r="D16" s="689"/>
      <c r="E16" s="689"/>
      <c r="F16" s="689"/>
      <c r="G16" s="689"/>
      <c r="H16" s="689"/>
      <c r="I16" s="690"/>
      <c r="J16" s="563"/>
      <c r="K16" s="563"/>
    </row>
    <row r="17" spans="2:11" ht="19.5" thickBot="1">
      <c r="B17" s="115">
        <v>3</v>
      </c>
      <c r="C17" s="688"/>
      <c r="D17" s="689"/>
      <c r="E17" s="689"/>
      <c r="F17" s="689"/>
      <c r="G17" s="689"/>
      <c r="H17" s="689"/>
      <c r="I17" s="690"/>
      <c r="J17" s="563"/>
      <c r="K17" s="563"/>
    </row>
    <row r="18" spans="2:11" ht="19.5" thickBot="1">
      <c r="B18" s="115">
        <v>4</v>
      </c>
      <c r="C18" s="688"/>
      <c r="D18" s="689"/>
      <c r="E18" s="689"/>
      <c r="F18" s="689"/>
      <c r="G18" s="689"/>
      <c r="H18" s="689"/>
      <c r="I18" s="690"/>
      <c r="J18" s="563"/>
      <c r="K18" s="563"/>
    </row>
    <row r="19" spans="2:11" ht="19.5" thickBot="1">
      <c r="B19" s="115">
        <v>5</v>
      </c>
      <c r="C19" s="688"/>
      <c r="D19" s="689"/>
      <c r="E19" s="689"/>
      <c r="F19" s="689"/>
      <c r="G19" s="689"/>
      <c r="H19" s="689"/>
      <c r="I19" s="690"/>
      <c r="J19" s="563"/>
      <c r="K19" s="563"/>
    </row>
    <row r="20" spans="2:11" ht="19.5" thickBot="1">
      <c r="B20" s="115">
        <v>6</v>
      </c>
      <c r="C20" s="688"/>
      <c r="D20" s="689"/>
      <c r="E20" s="689"/>
      <c r="F20" s="689"/>
      <c r="G20" s="689"/>
      <c r="H20" s="689"/>
      <c r="I20" s="690"/>
      <c r="J20" s="563"/>
      <c r="K20" s="563"/>
    </row>
    <row r="21" spans="2:11" ht="19.5" thickBot="1">
      <c r="B21" s="115">
        <v>7</v>
      </c>
      <c r="C21" s="688"/>
      <c r="D21" s="689"/>
      <c r="E21" s="689"/>
      <c r="F21" s="689"/>
      <c r="G21" s="689"/>
      <c r="H21" s="689"/>
      <c r="I21" s="690"/>
      <c r="J21" s="563"/>
      <c r="K21" s="563"/>
    </row>
    <row r="22" spans="2:11" ht="19.5" thickBot="1">
      <c r="B22" s="115">
        <v>8</v>
      </c>
      <c r="C22" s="688"/>
      <c r="D22" s="689"/>
      <c r="E22" s="689"/>
      <c r="F22" s="689"/>
      <c r="G22" s="689"/>
      <c r="H22" s="689"/>
      <c r="I22" s="690"/>
      <c r="J22" s="563"/>
      <c r="K22" s="563"/>
    </row>
    <row r="23" spans="2:11" ht="19.5" thickBot="1">
      <c r="B23" s="115">
        <v>9</v>
      </c>
      <c r="C23" s="688"/>
      <c r="D23" s="689"/>
      <c r="E23" s="689"/>
      <c r="F23" s="689"/>
      <c r="G23" s="689"/>
      <c r="H23" s="689"/>
      <c r="I23" s="690"/>
      <c r="J23" s="563"/>
      <c r="K23" s="563"/>
    </row>
    <row r="24" spans="2:11" ht="19.5" thickBot="1">
      <c r="B24" s="115">
        <v>10</v>
      </c>
      <c r="C24" s="688"/>
      <c r="D24" s="689"/>
      <c r="E24" s="689"/>
      <c r="F24" s="689"/>
      <c r="G24" s="689"/>
      <c r="H24" s="689"/>
      <c r="I24" s="690"/>
      <c r="J24" s="563"/>
      <c r="K24" s="563"/>
    </row>
    <row r="25" spans="2:11" ht="15.75" customHeight="1">
      <c r="B25" s="691" t="s">
        <v>115</v>
      </c>
      <c r="C25" s="692"/>
      <c r="D25" s="692"/>
      <c r="E25" s="692"/>
      <c r="F25" s="692"/>
      <c r="G25" s="692"/>
      <c r="H25" s="692"/>
      <c r="I25" s="692"/>
      <c r="J25" s="692"/>
      <c r="K25" s="693"/>
    </row>
    <row r="26" spans="2:11" ht="20.25" customHeight="1">
      <c r="B26" s="954" t="s">
        <v>238</v>
      </c>
      <c r="C26" s="955"/>
      <c r="D26" s="955"/>
      <c r="E26" s="955"/>
      <c r="F26" s="955"/>
      <c r="G26" s="955"/>
      <c r="H26" s="955"/>
      <c r="I26" s="955"/>
      <c r="J26" s="955"/>
      <c r="K26" s="956"/>
    </row>
    <row r="27" spans="2:11" ht="36" customHeight="1">
      <c r="B27" s="954" t="s">
        <v>975</v>
      </c>
      <c r="C27" s="955"/>
      <c r="D27" s="955"/>
      <c r="E27" s="955"/>
      <c r="F27" s="955"/>
      <c r="G27" s="955"/>
      <c r="H27" s="955"/>
      <c r="I27" s="955"/>
      <c r="J27" s="955"/>
      <c r="K27" s="956"/>
    </row>
    <row r="28" spans="2:11" ht="36" customHeight="1" thickBot="1">
      <c r="B28" s="957" t="s">
        <v>974</v>
      </c>
      <c r="C28" s="958"/>
      <c r="D28" s="958"/>
      <c r="E28" s="958"/>
      <c r="F28" s="958"/>
      <c r="G28" s="958"/>
      <c r="H28" s="958"/>
      <c r="I28" s="958"/>
      <c r="J28" s="958"/>
      <c r="K28" s="959"/>
    </row>
    <row r="29" spans="2:11" ht="28.5">
      <c r="B29" s="231"/>
    </row>
    <row r="30" spans="2:11" ht="28.5">
      <c r="B30" s="963" t="s">
        <v>976</v>
      </c>
      <c r="C30" s="963"/>
      <c r="D30" s="963"/>
      <c r="E30" s="963"/>
      <c r="F30" s="963"/>
      <c r="G30" s="963"/>
      <c r="H30" s="963"/>
      <c r="I30" s="963"/>
      <c r="J30" s="963"/>
      <c r="K30" s="963"/>
    </row>
    <row r="31" spans="2:11" ht="23.25" thickBot="1">
      <c r="B31" s="233">
        <v>2.1</v>
      </c>
    </row>
    <row r="32" spans="2:11" ht="62.25" customHeight="1" thickBot="1">
      <c r="B32" s="612" t="s">
        <v>481</v>
      </c>
      <c r="C32" s="612"/>
      <c r="D32" s="612" t="s">
        <v>482</v>
      </c>
      <c r="E32" s="612"/>
      <c r="F32" s="612" t="s">
        <v>483</v>
      </c>
      <c r="G32" s="612"/>
      <c r="H32" s="612" t="s">
        <v>484</v>
      </c>
      <c r="I32" s="612"/>
      <c r="J32" s="612" t="s">
        <v>977</v>
      </c>
      <c r="K32" s="612"/>
    </row>
    <row r="33" spans="2:11" ht="15.75" thickBot="1">
      <c r="B33" s="953" t="s">
        <v>39</v>
      </c>
      <c r="C33" s="953"/>
      <c r="D33" s="953" t="s">
        <v>40</v>
      </c>
      <c r="E33" s="953"/>
      <c r="F33" s="649" t="s">
        <v>41</v>
      </c>
      <c r="G33" s="649"/>
      <c r="H33" s="953" t="s">
        <v>42</v>
      </c>
      <c r="I33" s="953"/>
      <c r="J33" s="953" t="s">
        <v>485</v>
      </c>
      <c r="K33" s="953"/>
    </row>
    <row r="34" spans="2:11" ht="21.75" customHeight="1" thickBot="1">
      <c r="B34" s="588" t="s">
        <v>486</v>
      </c>
      <c r="C34" s="588"/>
      <c r="D34" s="588" t="s">
        <v>487</v>
      </c>
      <c r="E34" s="858"/>
      <c r="F34" s="375"/>
      <c r="G34" s="247" t="s">
        <v>978</v>
      </c>
      <c r="H34" s="946">
        <v>46.7</v>
      </c>
      <c r="I34" s="947"/>
      <c r="J34" s="591">
        <f>F34*H34</f>
        <v>0</v>
      </c>
      <c r="K34" s="939"/>
    </row>
    <row r="35" spans="2:11" ht="21.75" customHeight="1" thickBot="1">
      <c r="B35" s="588"/>
      <c r="C35" s="588"/>
      <c r="D35" s="588" t="s">
        <v>488</v>
      </c>
      <c r="E35" s="588"/>
      <c r="F35" s="375"/>
      <c r="G35" s="247" t="s">
        <v>978</v>
      </c>
      <c r="H35" s="946">
        <v>45.6</v>
      </c>
      <c r="I35" s="947"/>
      <c r="J35" s="591">
        <f t="shared" ref="J35:J50" si="0">F35*H35</f>
        <v>0</v>
      </c>
      <c r="K35" s="939"/>
    </row>
    <row r="36" spans="2:11" ht="21.75" customHeight="1" thickBot="1">
      <c r="B36" s="588"/>
      <c r="C36" s="588"/>
      <c r="D36" s="588" t="s">
        <v>489</v>
      </c>
      <c r="E36" s="588"/>
      <c r="F36" s="375"/>
      <c r="G36" s="247" t="s">
        <v>979</v>
      </c>
      <c r="H36" s="946">
        <v>51.6</v>
      </c>
      <c r="I36" s="947"/>
      <c r="J36" s="591">
        <f t="shared" si="0"/>
        <v>0</v>
      </c>
      <c r="K36" s="939"/>
    </row>
    <row r="37" spans="2:11" ht="21.75" customHeight="1" thickBot="1">
      <c r="B37" s="588"/>
      <c r="C37" s="588"/>
      <c r="D37" s="588" t="s">
        <v>490</v>
      </c>
      <c r="E37" s="588"/>
      <c r="F37" s="375"/>
      <c r="G37" s="247" t="s">
        <v>979</v>
      </c>
      <c r="H37" s="946">
        <v>52.4</v>
      </c>
      <c r="I37" s="947"/>
      <c r="J37" s="591">
        <f t="shared" si="0"/>
        <v>0</v>
      </c>
      <c r="K37" s="939"/>
    </row>
    <row r="38" spans="2:11" ht="21.75" customHeight="1" thickBot="1">
      <c r="B38" s="588" t="s">
        <v>491</v>
      </c>
      <c r="C38" s="588"/>
      <c r="D38" s="588" t="s">
        <v>492</v>
      </c>
      <c r="E38" s="588"/>
      <c r="F38" s="375"/>
      <c r="G38" s="247" t="s">
        <v>979</v>
      </c>
      <c r="H38" s="946">
        <v>51.6</v>
      </c>
      <c r="I38" s="947"/>
      <c r="J38" s="591">
        <f t="shared" si="0"/>
        <v>0</v>
      </c>
      <c r="K38" s="939"/>
    </row>
    <row r="39" spans="2:11" ht="21.75" customHeight="1" thickBot="1">
      <c r="B39" s="588"/>
      <c r="C39" s="588"/>
      <c r="D39" s="588" t="s">
        <v>493</v>
      </c>
      <c r="E39" s="588"/>
      <c r="F39" s="375"/>
      <c r="G39" s="247" t="s">
        <v>978</v>
      </c>
      <c r="H39" s="946">
        <v>44.7</v>
      </c>
      <c r="I39" s="947"/>
      <c r="J39" s="591">
        <f t="shared" si="0"/>
        <v>0</v>
      </c>
      <c r="K39" s="939"/>
    </row>
    <row r="40" spans="2:11" ht="21.75" customHeight="1" thickBot="1">
      <c r="B40" s="588"/>
      <c r="C40" s="588"/>
      <c r="D40" s="588" t="s">
        <v>494</v>
      </c>
      <c r="E40" s="588"/>
      <c r="F40" s="375"/>
      <c r="G40" s="247" t="s">
        <v>979</v>
      </c>
      <c r="H40" s="946">
        <v>26.4</v>
      </c>
      <c r="I40" s="947"/>
      <c r="J40" s="591">
        <f t="shared" si="0"/>
        <v>0</v>
      </c>
      <c r="K40" s="939"/>
    </row>
    <row r="41" spans="2:11" ht="21.75" customHeight="1" thickBot="1">
      <c r="B41" s="588"/>
      <c r="C41" s="588"/>
      <c r="D41" s="588" t="s">
        <v>495</v>
      </c>
      <c r="E41" s="588"/>
      <c r="F41" s="375"/>
      <c r="G41" s="247" t="s">
        <v>979</v>
      </c>
      <c r="H41" s="946">
        <v>17.600000000000001</v>
      </c>
      <c r="I41" s="947"/>
      <c r="J41" s="591">
        <f t="shared" si="0"/>
        <v>0</v>
      </c>
      <c r="K41" s="939"/>
    </row>
    <row r="42" spans="2:11" ht="21.75" customHeight="1" thickBot="1">
      <c r="B42" s="588"/>
      <c r="C42" s="588"/>
      <c r="D42" s="588" t="s">
        <v>496</v>
      </c>
      <c r="E42" s="588"/>
      <c r="F42" s="375"/>
      <c r="G42" s="247" t="s">
        <v>979</v>
      </c>
      <c r="H42" s="946">
        <v>18</v>
      </c>
      <c r="I42" s="947"/>
      <c r="J42" s="591">
        <f t="shared" si="0"/>
        <v>0</v>
      </c>
      <c r="K42" s="939"/>
    </row>
    <row r="43" spans="2:11" ht="21.75" customHeight="1" thickBot="1">
      <c r="B43" s="588"/>
      <c r="C43" s="588"/>
      <c r="D43" s="588" t="s">
        <v>497</v>
      </c>
      <c r="E43" s="588"/>
      <c r="F43" s="375"/>
      <c r="G43" s="247" t="s">
        <v>979</v>
      </c>
      <c r="H43" s="946">
        <v>18</v>
      </c>
      <c r="I43" s="947"/>
      <c r="J43" s="591">
        <f t="shared" si="0"/>
        <v>0</v>
      </c>
      <c r="K43" s="939"/>
    </row>
    <row r="44" spans="2:11" ht="21.75" customHeight="1" thickBot="1">
      <c r="B44" s="588"/>
      <c r="C44" s="588"/>
      <c r="D44" s="588" t="s">
        <v>498</v>
      </c>
      <c r="E44" s="588"/>
      <c r="F44" s="375"/>
      <c r="G44" s="247" t="s">
        <v>979</v>
      </c>
      <c r="H44" s="946">
        <v>8.6</v>
      </c>
      <c r="I44" s="947"/>
      <c r="J44" s="591">
        <f t="shared" si="0"/>
        <v>0</v>
      </c>
      <c r="K44" s="939"/>
    </row>
    <row r="45" spans="2:11" ht="21.75" customHeight="1" thickBot="1">
      <c r="B45" s="588"/>
      <c r="C45" s="588"/>
      <c r="D45" s="931" t="s">
        <v>499</v>
      </c>
      <c r="E45" s="931"/>
      <c r="F45" s="375"/>
      <c r="G45" s="248" t="s">
        <v>979</v>
      </c>
      <c r="H45" s="951">
        <v>20</v>
      </c>
      <c r="I45" s="952"/>
      <c r="J45" s="591">
        <f t="shared" si="0"/>
        <v>0</v>
      </c>
      <c r="K45" s="939"/>
    </row>
    <row r="46" spans="2:11" ht="21.75" customHeight="1" thickBot="1">
      <c r="B46" s="588"/>
      <c r="C46" s="588"/>
      <c r="D46" s="588" t="s">
        <v>500</v>
      </c>
      <c r="E46" s="588"/>
      <c r="F46" s="375"/>
      <c r="G46" s="247" t="s">
        <v>979</v>
      </c>
      <c r="H46" s="946">
        <v>14.6</v>
      </c>
      <c r="I46" s="947"/>
      <c r="J46" s="591">
        <f t="shared" si="0"/>
        <v>0</v>
      </c>
      <c r="K46" s="939"/>
    </row>
    <row r="47" spans="2:11" ht="21.75" customHeight="1" thickBot="1">
      <c r="B47" s="588"/>
      <c r="C47" s="588"/>
      <c r="D47" s="588" t="s">
        <v>501</v>
      </c>
      <c r="E47" s="588"/>
      <c r="F47" s="375"/>
      <c r="G47" s="247" t="s">
        <v>979</v>
      </c>
      <c r="H47" s="946">
        <v>16.3</v>
      </c>
      <c r="I47" s="947"/>
      <c r="J47" s="591">
        <f t="shared" si="0"/>
        <v>0</v>
      </c>
      <c r="K47" s="939"/>
    </row>
    <row r="48" spans="2:11" ht="21.75" customHeight="1" thickBot="1">
      <c r="B48" s="588" t="s">
        <v>502</v>
      </c>
      <c r="C48" s="588"/>
      <c r="D48" s="588" t="s">
        <v>503</v>
      </c>
      <c r="E48" s="588"/>
      <c r="F48" s="375"/>
      <c r="G48" s="247" t="s">
        <v>980</v>
      </c>
      <c r="H48" s="946">
        <v>3.6</v>
      </c>
      <c r="I48" s="947"/>
      <c r="J48" s="591">
        <f t="shared" si="0"/>
        <v>0</v>
      </c>
      <c r="K48" s="939"/>
    </row>
    <row r="49" spans="2:11" ht="21.75" customHeight="1" thickBot="1">
      <c r="B49" s="588"/>
      <c r="C49" s="588"/>
      <c r="D49" s="588" t="s">
        <v>504</v>
      </c>
      <c r="E49" s="588"/>
      <c r="F49" s="375"/>
      <c r="G49" s="247" t="s">
        <v>980</v>
      </c>
      <c r="H49" s="946">
        <v>3.6</v>
      </c>
      <c r="I49" s="947"/>
      <c r="J49" s="591">
        <f t="shared" si="0"/>
        <v>0</v>
      </c>
      <c r="K49" s="939"/>
    </row>
    <row r="50" spans="2:11" ht="21.75" customHeight="1" thickBot="1">
      <c r="B50" s="588"/>
      <c r="C50" s="588"/>
      <c r="D50" s="588" t="s">
        <v>505</v>
      </c>
      <c r="E50" s="588"/>
      <c r="F50" s="375"/>
      <c r="G50" s="247" t="s">
        <v>980</v>
      </c>
      <c r="H50" s="946">
        <v>3.6</v>
      </c>
      <c r="I50" s="947"/>
      <c r="J50" s="591">
        <f t="shared" si="0"/>
        <v>0</v>
      </c>
      <c r="K50" s="939"/>
    </row>
    <row r="51" spans="2:11" ht="19.5" customHeight="1" thickBot="1">
      <c r="B51" s="612" t="s">
        <v>506</v>
      </c>
      <c r="C51" s="612"/>
      <c r="D51" s="612"/>
      <c r="E51" s="612"/>
      <c r="F51" s="612"/>
      <c r="G51" s="612"/>
      <c r="H51" s="612"/>
      <c r="I51" s="612"/>
      <c r="J51" s="622">
        <f>SUM(J34:K50)</f>
        <v>0</v>
      </c>
      <c r="K51" s="624"/>
    </row>
    <row r="52" spans="2:11" ht="22.5">
      <c r="B52" s="233">
        <v>2.2000000000000002</v>
      </c>
      <c r="C52" s="5" t="s">
        <v>507</v>
      </c>
    </row>
    <row r="53" spans="2:11" ht="21.75" customHeight="1">
      <c r="B53" s="933" t="s">
        <v>467</v>
      </c>
      <c r="C53" s="934">
        <f>J51</f>
        <v>0</v>
      </c>
      <c r="D53" s="935"/>
      <c r="E53" s="487" t="s">
        <v>981</v>
      </c>
      <c r="F53" s="487"/>
      <c r="G53" s="487"/>
    </row>
    <row r="54" spans="2:11" ht="21.75" customHeight="1">
      <c r="B54" s="933"/>
      <c r="E54" s="948" t="s">
        <v>982</v>
      </c>
      <c r="F54" s="949"/>
    </row>
    <row r="55" spans="2:11" ht="22.5">
      <c r="B55" s="249" t="s">
        <v>467</v>
      </c>
      <c r="C55" s="936">
        <f>C53/25</f>
        <v>0</v>
      </c>
      <c r="D55" s="937"/>
      <c r="E55" s="938" t="s">
        <v>983</v>
      </c>
      <c r="F55" s="938"/>
    </row>
    <row r="56" spans="2:11" ht="22.5">
      <c r="B56" s="233">
        <v>2.2999999999999998</v>
      </c>
      <c r="C56" s="5" t="s">
        <v>508</v>
      </c>
    </row>
    <row r="57" spans="2:11" ht="23.25" customHeight="1">
      <c r="B57" s="933" t="s">
        <v>467</v>
      </c>
      <c r="C57" s="934">
        <f>C55</f>
        <v>0</v>
      </c>
      <c r="D57" s="935"/>
      <c r="E57" s="487" t="s">
        <v>985</v>
      </c>
      <c r="F57" s="487"/>
      <c r="G57" s="487"/>
      <c r="H57" s="487"/>
      <c r="I57" s="487"/>
      <c r="J57" s="487"/>
    </row>
    <row r="58" spans="2:11" ht="24" customHeight="1">
      <c r="B58" s="933"/>
      <c r="C58" s="934">
        <f>GENERAL!Q56</f>
        <v>0</v>
      </c>
      <c r="D58" s="935"/>
      <c r="E58" s="487" t="s">
        <v>986</v>
      </c>
      <c r="F58" s="487"/>
      <c r="G58" s="487"/>
      <c r="H58" s="487"/>
      <c r="I58" s="487"/>
    </row>
    <row r="59" spans="2:11" ht="31.5" customHeight="1">
      <c r="B59" s="249" t="s">
        <v>467</v>
      </c>
      <c r="C59" s="936" t="e">
        <f>C57/C58</f>
        <v>#DIV/0!</v>
      </c>
      <c r="D59" s="937"/>
      <c r="E59" s="938" t="s">
        <v>984</v>
      </c>
      <c r="F59" s="938"/>
      <c r="G59" s="938"/>
      <c r="H59" s="938"/>
      <c r="I59" s="938"/>
    </row>
    <row r="60" spans="2:11" ht="22.5">
      <c r="B60" s="5" t="s">
        <v>509</v>
      </c>
    </row>
    <row r="61" spans="2:11" s="251" customFormat="1" ht="30" customHeight="1" thickBot="1">
      <c r="B61" s="250">
        <v>2.4</v>
      </c>
      <c r="C61" s="10" t="s">
        <v>510</v>
      </c>
    </row>
    <row r="62" spans="2:11" ht="36.75" customHeight="1" thickBot="1">
      <c r="B62" s="932" t="s">
        <v>511</v>
      </c>
      <c r="C62" s="932"/>
      <c r="D62" s="932"/>
      <c r="E62" s="932"/>
      <c r="F62" s="932"/>
      <c r="G62" s="932"/>
      <c r="H62" s="612" t="s">
        <v>512</v>
      </c>
      <c r="I62" s="612"/>
      <c r="J62" s="612" t="s">
        <v>513</v>
      </c>
      <c r="K62" s="612"/>
    </row>
    <row r="63" spans="2:11" ht="21" customHeight="1" thickBot="1">
      <c r="B63" s="588" t="s">
        <v>514</v>
      </c>
      <c r="C63" s="588"/>
      <c r="D63" s="588"/>
      <c r="E63" s="588"/>
      <c r="F63" s="588"/>
      <c r="G63" s="588"/>
      <c r="H63" s="591">
        <v>30</v>
      </c>
      <c r="I63" s="939"/>
      <c r="J63" s="591"/>
      <c r="K63" s="939"/>
    </row>
    <row r="64" spans="2:11" ht="21" customHeight="1" thickBot="1">
      <c r="B64" s="588" t="s">
        <v>515</v>
      </c>
      <c r="C64" s="588"/>
      <c r="D64" s="588"/>
      <c r="E64" s="588"/>
      <c r="F64" s="588"/>
      <c r="G64" s="588"/>
      <c r="H64" s="591">
        <v>0</v>
      </c>
      <c r="I64" s="939"/>
      <c r="J64" s="591"/>
      <c r="K64" s="939"/>
    </row>
    <row r="65" spans="2:11" ht="21" customHeight="1">
      <c r="B65" s="571" t="s">
        <v>516</v>
      </c>
      <c r="C65" s="572"/>
      <c r="D65" s="572"/>
      <c r="E65" s="572"/>
      <c r="F65" s="572"/>
      <c r="G65" s="572"/>
      <c r="H65" s="940" t="e">
        <f>7.2*30/C59</f>
        <v>#DIV/0!</v>
      </c>
      <c r="I65" s="941"/>
      <c r="J65" s="940"/>
      <c r="K65" s="941"/>
    </row>
    <row r="66" spans="2:11" ht="21" customHeight="1">
      <c r="B66" s="252"/>
      <c r="C66" s="636" t="s">
        <v>987</v>
      </c>
      <c r="D66" s="636"/>
      <c r="E66" s="636"/>
      <c r="F66" s="636"/>
      <c r="G66" s="634"/>
      <c r="H66" s="942"/>
      <c r="I66" s="943"/>
      <c r="J66" s="942"/>
      <c r="K66" s="943"/>
    </row>
    <row r="67" spans="2:11" ht="21" customHeight="1" thickBot="1">
      <c r="B67" s="253"/>
      <c r="C67" s="950" t="s">
        <v>988</v>
      </c>
      <c r="D67" s="950"/>
      <c r="E67" s="950"/>
      <c r="F67" s="950"/>
      <c r="G67" s="638"/>
      <c r="H67" s="944"/>
      <c r="I67" s="945"/>
      <c r="J67" s="944"/>
      <c r="K67" s="945"/>
    </row>
    <row r="68" spans="2:11" ht="6" customHeight="1">
      <c r="B68" s="235"/>
    </row>
    <row r="69" spans="2:11" ht="22.5" customHeight="1" thickBot="1">
      <c r="B69" s="2" t="s">
        <v>132</v>
      </c>
      <c r="C69" s="2" t="s">
        <v>476</v>
      </c>
    </row>
    <row r="70" spans="2:11" ht="83.25" thickBot="1">
      <c r="B70" s="438" t="s">
        <v>517</v>
      </c>
      <c r="C70" s="964" t="s">
        <v>482</v>
      </c>
      <c r="D70" s="964"/>
      <c r="E70" s="964" t="s">
        <v>483</v>
      </c>
      <c r="F70" s="964"/>
      <c r="G70" s="438" t="s">
        <v>518</v>
      </c>
      <c r="H70" s="438" t="s">
        <v>977</v>
      </c>
      <c r="I70" s="438" t="s">
        <v>519</v>
      </c>
      <c r="J70" s="438" t="s">
        <v>520</v>
      </c>
      <c r="K70" s="438" t="s">
        <v>154</v>
      </c>
    </row>
    <row r="71" spans="2:11" ht="10.5" customHeight="1" thickBot="1">
      <c r="B71" s="965" t="s">
        <v>39</v>
      </c>
      <c r="C71" s="965" t="s">
        <v>40</v>
      </c>
      <c r="D71" s="965"/>
      <c r="E71" s="965" t="s">
        <v>41</v>
      </c>
      <c r="F71" s="965"/>
      <c r="G71" s="965" t="s">
        <v>42</v>
      </c>
      <c r="H71" s="965" t="s">
        <v>1121</v>
      </c>
      <c r="I71" s="434" t="s">
        <v>1122</v>
      </c>
      <c r="J71" s="965" t="s">
        <v>214</v>
      </c>
      <c r="K71" s="434" t="s">
        <v>522</v>
      </c>
    </row>
    <row r="72" spans="2:11" ht="14.25" customHeight="1" thickBot="1">
      <c r="B72" s="965"/>
      <c r="C72" s="965"/>
      <c r="D72" s="965"/>
      <c r="E72" s="965"/>
      <c r="F72" s="965"/>
      <c r="G72" s="965"/>
      <c r="H72" s="965"/>
      <c r="I72" s="435" t="s">
        <v>1123</v>
      </c>
      <c r="J72" s="966"/>
      <c r="K72" s="436" t="s">
        <v>1124</v>
      </c>
    </row>
    <row r="73" spans="2:11" ht="26.25" customHeight="1" thickBot="1">
      <c r="B73" s="965"/>
      <c r="C73" s="965"/>
      <c r="D73" s="965"/>
      <c r="E73" s="965"/>
      <c r="F73" s="965"/>
      <c r="G73" s="965"/>
      <c r="H73" s="965"/>
      <c r="I73" s="423" t="s">
        <v>521</v>
      </c>
      <c r="J73" s="966"/>
      <c r="K73" s="437">
        <v>100</v>
      </c>
    </row>
    <row r="74" spans="2:11" ht="18.75" customHeight="1" thickBot="1">
      <c r="B74" s="729" t="s">
        <v>486</v>
      </c>
      <c r="C74" s="729" t="s">
        <v>487</v>
      </c>
      <c r="D74" s="729"/>
      <c r="E74" s="375">
        <f t="shared" ref="E74:E90" si="1">F34</f>
        <v>0</v>
      </c>
      <c r="F74" s="270" t="s">
        <v>978</v>
      </c>
      <c r="G74" s="214">
        <v>46.7</v>
      </c>
      <c r="H74" s="375">
        <f>E74*G74</f>
        <v>0</v>
      </c>
      <c r="I74" s="375" t="e">
        <f>H74*100/H91</f>
        <v>#DIV/0!</v>
      </c>
      <c r="J74" s="214">
        <v>5</v>
      </c>
      <c r="K74" s="377" t="e">
        <f>I74*J74/100</f>
        <v>#DIV/0!</v>
      </c>
    </row>
    <row r="75" spans="2:11" ht="18.75" customHeight="1" thickBot="1">
      <c r="B75" s="729"/>
      <c r="C75" s="729" t="s">
        <v>488</v>
      </c>
      <c r="D75" s="729"/>
      <c r="E75" s="375">
        <f t="shared" si="1"/>
        <v>0</v>
      </c>
      <c r="F75" s="270" t="s">
        <v>978</v>
      </c>
      <c r="G75" s="214">
        <v>45.6</v>
      </c>
      <c r="H75" s="375">
        <f t="shared" ref="H75:H90" si="2">E75*G75</f>
        <v>0</v>
      </c>
      <c r="I75" s="375" t="e">
        <f>H75*100/H91</f>
        <v>#DIV/0!</v>
      </c>
      <c r="J75" s="214">
        <v>2.5</v>
      </c>
      <c r="K75" s="377" t="e">
        <f t="shared" ref="K75:K90" si="3">I75*J75/100</f>
        <v>#DIV/0!</v>
      </c>
    </row>
    <row r="76" spans="2:11" ht="18.75" customHeight="1" thickBot="1">
      <c r="B76" s="729"/>
      <c r="C76" s="729" t="s">
        <v>489</v>
      </c>
      <c r="D76" s="729"/>
      <c r="E76" s="375">
        <f t="shared" si="1"/>
        <v>0</v>
      </c>
      <c r="F76" s="270" t="s">
        <v>979</v>
      </c>
      <c r="G76" s="214">
        <v>51.6</v>
      </c>
      <c r="H76" s="375">
        <f t="shared" si="2"/>
        <v>0</v>
      </c>
      <c r="I76" s="375" t="e">
        <f>H76*100/H91</f>
        <v>#DIV/0!</v>
      </c>
      <c r="J76" s="214">
        <v>10</v>
      </c>
      <c r="K76" s="377" t="e">
        <f t="shared" si="3"/>
        <v>#DIV/0!</v>
      </c>
    </row>
    <row r="77" spans="2:11" ht="18.75" customHeight="1" thickBot="1">
      <c r="B77" s="729"/>
      <c r="C77" s="729" t="s">
        <v>490</v>
      </c>
      <c r="D77" s="729"/>
      <c r="E77" s="375">
        <f t="shared" si="1"/>
        <v>0</v>
      </c>
      <c r="F77" s="270" t="s">
        <v>979</v>
      </c>
      <c r="G77" s="214">
        <v>52.4</v>
      </c>
      <c r="H77" s="375">
        <f t="shared" si="2"/>
        <v>0</v>
      </c>
      <c r="I77" s="375" t="e">
        <f>H77*100/H91</f>
        <v>#DIV/0!</v>
      </c>
      <c r="J77" s="214">
        <v>10</v>
      </c>
      <c r="K77" s="377" t="e">
        <f t="shared" si="3"/>
        <v>#DIV/0!</v>
      </c>
    </row>
    <row r="78" spans="2:11" ht="18.75" customHeight="1" thickBot="1">
      <c r="B78" s="729" t="s">
        <v>491</v>
      </c>
      <c r="C78" s="729" t="s">
        <v>492</v>
      </c>
      <c r="D78" s="729"/>
      <c r="E78" s="375">
        <f t="shared" si="1"/>
        <v>0</v>
      </c>
      <c r="F78" s="270" t="s">
        <v>979</v>
      </c>
      <c r="G78" s="214">
        <v>51.6</v>
      </c>
      <c r="H78" s="375">
        <f t="shared" si="2"/>
        <v>0</v>
      </c>
      <c r="I78" s="375" t="e">
        <f>H78*100/H91</f>
        <v>#DIV/0!</v>
      </c>
      <c r="J78" s="214">
        <v>10</v>
      </c>
      <c r="K78" s="377" t="e">
        <f t="shared" si="3"/>
        <v>#DIV/0!</v>
      </c>
    </row>
    <row r="79" spans="2:11" ht="18.75" customHeight="1" thickBot="1">
      <c r="B79" s="729"/>
      <c r="C79" s="729" t="s">
        <v>493</v>
      </c>
      <c r="D79" s="729"/>
      <c r="E79" s="375">
        <f t="shared" si="1"/>
        <v>0</v>
      </c>
      <c r="F79" s="270" t="s">
        <v>978</v>
      </c>
      <c r="G79" s="214">
        <v>44.7</v>
      </c>
      <c r="H79" s="375">
        <f t="shared" si="2"/>
        <v>0</v>
      </c>
      <c r="I79" s="375" t="e">
        <f>H79*100/H91</f>
        <v>#DIV/0!</v>
      </c>
      <c r="J79" s="214">
        <v>2.5</v>
      </c>
      <c r="K79" s="377" t="e">
        <f t="shared" si="3"/>
        <v>#DIV/0!</v>
      </c>
    </row>
    <row r="80" spans="2:11" ht="18.75" customHeight="1" thickBot="1">
      <c r="B80" s="729"/>
      <c r="C80" s="729" t="s">
        <v>494</v>
      </c>
      <c r="D80" s="729"/>
      <c r="E80" s="375">
        <f t="shared" si="1"/>
        <v>0</v>
      </c>
      <c r="F80" s="270" t="s">
        <v>979</v>
      </c>
      <c r="G80" s="214">
        <v>26.4</v>
      </c>
      <c r="H80" s="375">
        <f t="shared" si="2"/>
        <v>0</v>
      </c>
      <c r="I80" s="375" t="e">
        <f>H80*100/H91</f>
        <v>#DIV/0!</v>
      </c>
      <c r="J80" s="214">
        <v>2.5</v>
      </c>
      <c r="K80" s="377" t="e">
        <f t="shared" si="3"/>
        <v>#DIV/0!</v>
      </c>
    </row>
    <row r="81" spans="2:11" ht="18.75" customHeight="1" thickBot="1">
      <c r="B81" s="729"/>
      <c r="C81" s="729" t="s">
        <v>495</v>
      </c>
      <c r="D81" s="729"/>
      <c r="E81" s="375">
        <f t="shared" si="1"/>
        <v>0</v>
      </c>
      <c r="F81" s="270" t="s">
        <v>979</v>
      </c>
      <c r="G81" s="214">
        <v>17.600000000000001</v>
      </c>
      <c r="H81" s="375">
        <f t="shared" si="2"/>
        <v>0</v>
      </c>
      <c r="I81" s="375" t="e">
        <f>H81*100/H91</f>
        <v>#DIV/0!</v>
      </c>
      <c r="J81" s="214">
        <v>10</v>
      </c>
      <c r="K81" s="377" t="e">
        <f t="shared" si="3"/>
        <v>#DIV/0!</v>
      </c>
    </row>
    <row r="82" spans="2:11" ht="18.75" customHeight="1" thickBot="1">
      <c r="B82" s="729"/>
      <c r="C82" s="729" t="s">
        <v>523</v>
      </c>
      <c r="D82" s="729"/>
      <c r="E82" s="375">
        <f t="shared" si="1"/>
        <v>0</v>
      </c>
      <c r="F82" s="270" t="s">
        <v>979</v>
      </c>
      <c r="G82" s="214">
        <v>18</v>
      </c>
      <c r="H82" s="375">
        <f t="shared" si="2"/>
        <v>0</v>
      </c>
      <c r="I82" s="375" t="e">
        <f>H82*100/H91</f>
        <v>#DIV/0!</v>
      </c>
      <c r="J82" s="214" t="s">
        <v>524</v>
      </c>
      <c r="K82" s="377">
        <v>0</v>
      </c>
    </row>
    <row r="83" spans="2:11" ht="18.75" customHeight="1" thickBot="1">
      <c r="B83" s="729"/>
      <c r="C83" s="729" t="s">
        <v>525</v>
      </c>
      <c r="D83" s="729"/>
      <c r="E83" s="375">
        <f t="shared" si="1"/>
        <v>0</v>
      </c>
      <c r="F83" s="270" t="s">
        <v>979</v>
      </c>
      <c r="G83" s="214">
        <v>18</v>
      </c>
      <c r="H83" s="375">
        <f t="shared" si="2"/>
        <v>0</v>
      </c>
      <c r="I83" s="375" t="e">
        <f>H83*100/H91</f>
        <v>#DIV/0!</v>
      </c>
      <c r="J83" s="214" t="s">
        <v>524</v>
      </c>
      <c r="K83" s="377">
        <v>0</v>
      </c>
    </row>
    <row r="84" spans="2:11" ht="18.75" customHeight="1" thickBot="1">
      <c r="B84" s="729"/>
      <c r="C84" s="729" t="s">
        <v>498</v>
      </c>
      <c r="D84" s="729"/>
      <c r="E84" s="375">
        <f t="shared" si="1"/>
        <v>0</v>
      </c>
      <c r="F84" s="270" t="s">
        <v>979</v>
      </c>
      <c r="G84" s="214">
        <v>8.6</v>
      </c>
      <c r="H84" s="375">
        <f t="shared" si="2"/>
        <v>0</v>
      </c>
      <c r="I84" s="375" t="e">
        <f>H84*100/H91</f>
        <v>#DIV/0!</v>
      </c>
      <c r="J84" s="214">
        <v>5</v>
      </c>
      <c r="K84" s="377" t="e">
        <f t="shared" si="3"/>
        <v>#DIV/0!</v>
      </c>
    </row>
    <row r="85" spans="2:11" ht="18.75" customHeight="1" thickBot="1">
      <c r="B85" s="729"/>
      <c r="C85" s="967" t="s">
        <v>499</v>
      </c>
      <c r="D85" s="967"/>
      <c r="E85" s="375">
        <f t="shared" si="1"/>
        <v>0</v>
      </c>
      <c r="F85" s="271" t="s">
        <v>979</v>
      </c>
      <c r="G85" s="272">
        <v>20</v>
      </c>
      <c r="H85" s="375">
        <f t="shared" si="2"/>
        <v>0</v>
      </c>
      <c r="I85" s="375" t="e">
        <f>H85*100/H91</f>
        <v>#DIV/0!</v>
      </c>
      <c r="J85" s="272">
        <v>10</v>
      </c>
      <c r="K85" s="377" t="e">
        <f t="shared" si="3"/>
        <v>#DIV/0!</v>
      </c>
    </row>
    <row r="86" spans="2:11" ht="18.75" customHeight="1" thickBot="1">
      <c r="B86" s="729"/>
      <c r="C86" s="729" t="s">
        <v>500</v>
      </c>
      <c r="D86" s="729"/>
      <c r="E86" s="375">
        <f t="shared" si="1"/>
        <v>0</v>
      </c>
      <c r="F86" s="270" t="s">
        <v>979</v>
      </c>
      <c r="G86" s="214">
        <v>14.6</v>
      </c>
      <c r="H86" s="375">
        <f t="shared" si="2"/>
        <v>0</v>
      </c>
      <c r="I86" s="375" t="e">
        <f>H86*100/H91</f>
        <v>#DIV/0!</v>
      </c>
      <c r="J86" s="214">
        <v>2.5</v>
      </c>
      <c r="K86" s="377" t="e">
        <f t="shared" si="3"/>
        <v>#DIV/0!</v>
      </c>
    </row>
    <row r="87" spans="2:11" ht="18.75" customHeight="1" thickBot="1">
      <c r="B87" s="729"/>
      <c r="C87" s="729" t="s">
        <v>501</v>
      </c>
      <c r="D87" s="729"/>
      <c r="E87" s="375">
        <f t="shared" si="1"/>
        <v>0</v>
      </c>
      <c r="F87" s="270" t="s">
        <v>979</v>
      </c>
      <c r="G87" s="214">
        <v>16.3</v>
      </c>
      <c r="H87" s="375">
        <f t="shared" si="2"/>
        <v>0</v>
      </c>
      <c r="I87" s="375" t="e">
        <f>H87*100/H91</f>
        <v>#DIV/0!</v>
      </c>
      <c r="J87" s="214">
        <v>2.5</v>
      </c>
      <c r="K87" s="377" t="e">
        <f t="shared" si="3"/>
        <v>#DIV/0!</v>
      </c>
    </row>
    <row r="88" spans="2:11" ht="24" customHeight="1" thickBot="1">
      <c r="B88" s="729" t="s">
        <v>502</v>
      </c>
      <c r="C88" s="729" t="s">
        <v>503</v>
      </c>
      <c r="D88" s="729"/>
      <c r="E88" s="375">
        <f t="shared" si="1"/>
        <v>0</v>
      </c>
      <c r="F88" s="270" t="s">
        <v>980</v>
      </c>
      <c r="G88" s="214">
        <v>3.6</v>
      </c>
      <c r="H88" s="375">
        <f t="shared" si="2"/>
        <v>0</v>
      </c>
      <c r="I88" s="375" t="e">
        <f>H88*100/H91</f>
        <v>#DIV/0!</v>
      </c>
      <c r="J88" s="214">
        <v>7.5</v>
      </c>
      <c r="K88" s="377" t="e">
        <f t="shared" si="3"/>
        <v>#DIV/0!</v>
      </c>
    </row>
    <row r="89" spans="2:11" ht="24" customHeight="1" thickBot="1">
      <c r="B89" s="729"/>
      <c r="C89" s="729" t="s">
        <v>504</v>
      </c>
      <c r="D89" s="729"/>
      <c r="E89" s="375">
        <f t="shared" si="1"/>
        <v>0</v>
      </c>
      <c r="F89" s="270" t="s">
        <v>980</v>
      </c>
      <c r="G89" s="214">
        <v>3.6</v>
      </c>
      <c r="H89" s="375">
        <f t="shared" si="2"/>
        <v>0</v>
      </c>
      <c r="I89" s="375" t="e">
        <f>H89*100/H91</f>
        <v>#DIV/0!</v>
      </c>
      <c r="J89" s="214">
        <v>15</v>
      </c>
      <c r="K89" s="377" t="e">
        <f t="shared" si="3"/>
        <v>#DIV/0!</v>
      </c>
    </row>
    <row r="90" spans="2:11" ht="24" customHeight="1" thickBot="1">
      <c r="B90" s="729"/>
      <c r="C90" s="729" t="s">
        <v>505</v>
      </c>
      <c r="D90" s="729"/>
      <c r="E90" s="375">
        <f t="shared" si="1"/>
        <v>0</v>
      </c>
      <c r="F90" s="270" t="s">
        <v>980</v>
      </c>
      <c r="G90" s="214">
        <v>3.6</v>
      </c>
      <c r="H90" s="375">
        <f t="shared" si="2"/>
        <v>0</v>
      </c>
      <c r="I90" s="375" t="e">
        <f>H90*100/H91</f>
        <v>#DIV/0!</v>
      </c>
      <c r="J90" s="214">
        <v>15</v>
      </c>
      <c r="K90" s="377" t="e">
        <f t="shared" si="3"/>
        <v>#DIV/0!</v>
      </c>
    </row>
    <row r="91" spans="2:11" ht="18.75" customHeight="1" thickBot="1">
      <c r="B91" s="664" t="s">
        <v>526</v>
      </c>
      <c r="C91" s="811"/>
      <c r="D91" s="811"/>
      <c r="E91" s="811"/>
      <c r="F91" s="811"/>
      <c r="G91" s="665"/>
      <c r="H91" s="376">
        <f>SUM(H74:H90)</f>
        <v>0</v>
      </c>
      <c r="I91" s="972" t="s">
        <v>221</v>
      </c>
      <c r="J91" s="972"/>
      <c r="K91" s="378" t="e">
        <f>SUM(K74:K90)</f>
        <v>#DIV/0!</v>
      </c>
    </row>
    <row r="92" spans="2:11" ht="7.5" customHeight="1" thickBot="1">
      <c r="B92" s="236"/>
    </row>
    <row r="93" spans="2:11" ht="6" customHeight="1" thickBot="1">
      <c r="B93" s="754" t="s">
        <v>527</v>
      </c>
      <c r="C93" s="755"/>
      <c r="D93" s="755"/>
      <c r="E93" s="755"/>
      <c r="F93" s="756"/>
      <c r="G93" s="273"/>
      <c r="H93" s="274"/>
      <c r="I93" s="274"/>
      <c r="J93" s="274"/>
      <c r="K93" s="275"/>
    </row>
    <row r="94" spans="2:11" ht="28.5" customHeight="1" thickBot="1">
      <c r="B94" s="774"/>
      <c r="C94" s="641"/>
      <c r="D94" s="641"/>
      <c r="E94" s="641"/>
      <c r="F94" s="642"/>
      <c r="G94" s="252"/>
      <c r="H94" s="378" t="e">
        <f>K91</f>
        <v>#DIV/0!</v>
      </c>
      <c r="I94" s="968" t="s">
        <v>989</v>
      </c>
      <c r="J94" s="969"/>
      <c r="K94" s="970"/>
    </row>
    <row r="95" spans="2:11" ht="4.5" customHeight="1" thickBot="1">
      <c r="B95" s="757"/>
      <c r="C95" s="758"/>
      <c r="D95" s="758"/>
      <c r="E95" s="758"/>
      <c r="F95" s="759"/>
      <c r="G95" s="253"/>
      <c r="H95" s="276"/>
      <c r="I95" s="276"/>
      <c r="J95" s="276"/>
      <c r="K95" s="277"/>
    </row>
    <row r="96" spans="2:11" ht="24.75" customHeight="1">
      <c r="B96" s="971" t="s">
        <v>528</v>
      </c>
      <c r="C96" s="971"/>
      <c r="D96" s="971"/>
      <c r="E96" s="971"/>
      <c r="F96" s="971"/>
      <c r="G96" s="971"/>
      <c r="H96" s="971"/>
      <c r="I96" s="971"/>
      <c r="J96" s="971"/>
      <c r="K96" s="971"/>
    </row>
    <row r="97" spans="2:11" ht="29.25" thickBot="1">
      <c r="B97" s="973" t="s">
        <v>990</v>
      </c>
      <c r="C97" s="973"/>
      <c r="D97" s="973"/>
      <c r="E97" s="973"/>
      <c r="F97" s="973"/>
      <c r="G97" s="973"/>
      <c r="H97" s="973"/>
      <c r="I97" s="973"/>
      <c r="J97" s="973"/>
      <c r="K97" s="973"/>
    </row>
    <row r="98" spans="2:11" ht="72.75" customHeight="1" thickBot="1">
      <c r="B98" s="206" t="s">
        <v>992</v>
      </c>
      <c r="C98" s="457" t="s">
        <v>991</v>
      </c>
      <c r="D98" s="457"/>
      <c r="E98" s="457"/>
      <c r="F98" s="457"/>
      <c r="G98" s="457"/>
      <c r="H98" s="457"/>
      <c r="I98" s="206" t="s">
        <v>530</v>
      </c>
      <c r="J98" s="457" t="s">
        <v>531</v>
      </c>
      <c r="K98" s="457"/>
    </row>
    <row r="99" spans="2:11" ht="36.75" customHeight="1" thickBot="1">
      <c r="B99" s="225">
        <v>1</v>
      </c>
      <c r="C99" s="976" t="s">
        <v>532</v>
      </c>
      <c r="D99" s="976"/>
      <c r="E99" s="976"/>
      <c r="F99" s="976"/>
      <c r="G99" s="976"/>
      <c r="H99" s="976"/>
      <c r="I99" s="329" t="s">
        <v>1101</v>
      </c>
      <c r="J99" s="974">
        <v>0</v>
      </c>
      <c r="K99" s="975"/>
    </row>
    <row r="100" spans="2:11" ht="45" customHeight="1" thickBot="1">
      <c r="B100" s="225">
        <v>2</v>
      </c>
      <c r="C100" s="976" t="s">
        <v>533</v>
      </c>
      <c r="D100" s="976"/>
      <c r="E100" s="976"/>
      <c r="F100" s="976"/>
      <c r="G100" s="976"/>
      <c r="H100" s="976"/>
      <c r="I100" s="329" t="s">
        <v>1101</v>
      </c>
      <c r="J100" s="974">
        <v>0</v>
      </c>
      <c r="K100" s="975"/>
    </row>
    <row r="101" spans="2:11" ht="45" customHeight="1" thickBot="1">
      <c r="B101" s="225">
        <v>3</v>
      </c>
      <c r="C101" s="976" t="s">
        <v>534</v>
      </c>
      <c r="D101" s="976"/>
      <c r="E101" s="976"/>
      <c r="F101" s="976"/>
      <c r="G101" s="976"/>
      <c r="H101" s="976"/>
      <c r="I101" s="329" t="s">
        <v>1101</v>
      </c>
      <c r="J101" s="974">
        <v>0</v>
      </c>
      <c r="K101" s="975"/>
    </row>
    <row r="102" spans="2:11" ht="45" customHeight="1" thickBot="1">
      <c r="B102" s="225">
        <v>4</v>
      </c>
      <c r="C102" s="976" t="s">
        <v>535</v>
      </c>
      <c r="D102" s="976"/>
      <c r="E102" s="976"/>
      <c r="F102" s="976"/>
      <c r="G102" s="976"/>
      <c r="H102" s="976"/>
      <c r="I102" s="329" t="s">
        <v>1095</v>
      </c>
      <c r="J102" s="974"/>
      <c r="K102" s="975"/>
    </row>
    <row r="103" spans="2:11" ht="45" customHeight="1" thickBot="1">
      <c r="B103" s="225">
        <v>5</v>
      </c>
      <c r="C103" s="976" t="s">
        <v>536</v>
      </c>
      <c r="D103" s="976"/>
      <c r="E103" s="976"/>
      <c r="F103" s="976"/>
      <c r="G103" s="976"/>
      <c r="H103" s="976"/>
      <c r="I103" s="329" t="s">
        <v>1095</v>
      </c>
      <c r="J103" s="974"/>
      <c r="K103" s="975"/>
    </row>
    <row r="104" spans="2:11" ht="29.25" customHeight="1" thickBot="1">
      <c r="B104" s="225">
        <v>6</v>
      </c>
      <c r="C104" s="976" t="s">
        <v>537</v>
      </c>
      <c r="D104" s="976"/>
      <c r="E104" s="976"/>
      <c r="F104" s="976"/>
      <c r="G104" s="976"/>
      <c r="H104" s="976"/>
      <c r="I104" s="329" t="s">
        <v>1101</v>
      </c>
      <c r="J104" s="974">
        <v>0</v>
      </c>
      <c r="K104" s="975"/>
    </row>
    <row r="105" spans="2:11" ht="46.5" customHeight="1" thickBot="1">
      <c r="B105" s="225">
        <v>7</v>
      </c>
      <c r="C105" s="976" t="s">
        <v>538</v>
      </c>
      <c r="D105" s="976"/>
      <c r="E105" s="976"/>
      <c r="F105" s="976"/>
      <c r="G105" s="976"/>
      <c r="H105" s="976"/>
      <c r="I105" s="329" t="s">
        <v>1101</v>
      </c>
      <c r="J105" s="974">
        <v>0</v>
      </c>
      <c r="K105" s="975"/>
    </row>
    <row r="106" spans="2:11" ht="46.5" customHeight="1" thickBot="1">
      <c r="B106" s="225">
        <v>8</v>
      </c>
      <c r="C106" s="976" t="s">
        <v>539</v>
      </c>
      <c r="D106" s="976"/>
      <c r="E106" s="976"/>
      <c r="F106" s="976"/>
      <c r="G106" s="976"/>
      <c r="H106" s="976"/>
      <c r="I106" s="329" t="s">
        <v>1101</v>
      </c>
      <c r="J106" s="974">
        <v>0</v>
      </c>
      <c r="K106" s="975"/>
    </row>
    <row r="107" spans="2:11" ht="68.25" customHeight="1" thickBot="1">
      <c r="B107" s="225">
        <v>9</v>
      </c>
      <c r="C107" s="976" t="s">
        <v>540</v>
      </c>
      <c r="D107" s="976"/>
      <c r="E107" s="976"/>
      <c r="F107" s="976"/>
      <c r="G107" s="976"/>
      <c r="H107" s="976"/>
      <c r="I107" s="329" t="s">
        <v>1101</v>
      </c>
      <c r="J107" s="974">
        <v>0</v>
      </c>
      <c r="K107" s="975"/>
    </row>
    <row r="108" spans="2:11" ht="48.75" customHeight="1" thickBot="1">
      <c r="B108" s="225">
        <v>10</v>
      </c>
      <c r="C108" s="976" t="s">
        <v>541</v>
      </c>
      <c r="D108" s="976"/>
      <c r="E108" s="976"/>
      <c r="F108" s="976"/>
      <c r="G108" s="976"/>
      <c r="H108" s="976"/>
      <c r="I108" s="329" t="s">
        <v>1101</v>
      </c>
      <c r="J108" s="974">
        <v>0</v>
      </c>
      <c r="K108" s="975"/>
    </row>
    <row r="109" spans="2:11" ht="30.75" customHeight="1" thickBot="1">
      <c r="B109" s="457" t="s">
        <v>221</v>
      </c>
      <c r="C109" s="457"/>
      <c r="D109" s="457"/>
      <c r="E109" s="457"/>
      <c r="F109" s="457"/>
      <c r="G109" s="457"/>
      <c r="H109" s="457"/>
      <c r="I109" s="457"/>
      <c r="J109" s="974">
        <f>SUM(J99:K108)</f>
        <v>0</v>
      </c>
      <c r="K109" s="975"/>
    </row>
    <row r="110" spans="2:11" ht="21" thickBot="1">
      <c r="B110" s="237"/>
    </row>
    <row r="111" spans="2:11" ht="9.75" customHeight="1" thickBot="1">
      <c r="B111" s="458" t="s">
        <v>542</v>
      </c>
      <c r="C111" s="977"/>
      <c r="D111" s="977"/>
      <c r="E111" s="977"/>
      <c r="F111" s="459"/>
      <c r="G111" s="273"/>
      <c r="H111" s="274"/>
      <c r="I111" s="274"/>
      <c r="J111" s="275"/>
    </row>
    <row r="112" spans="2:11" ht="34.5" customHeight="1" thickBot="1">
      <c r="B112" s="875"/>
      <c r="C112" s="712"/>
      <c r="D112" s="712"/>
      <c r="E112" s="712"/>
      <c r="F112" s="856"/>
      <c r="G112" s="252"/>
      <c r="H112" s="379">
        <f>J109</f>
        <v>0</v>
      </c>
      <c r="I112" s="978" t="s">
        <v>543</v>
      </c>
      <c r="J112" s="979"/>
    </row>
    <row r="113" spans="2:11" ht="9" customHeight="1" thickBot="1">
      <c r="B113" s="460"/>
      <c r="C113" s="847"/>
      <c r="D113" s="847"/>
      <c r="E113" s="847"/>
      <c r="F113" s="461"/>
      <c r="G113" s="253"/>
      <c r="H113" s="276"/>
      <c r="I113" s="276"/>
      <c r="J113" s="277"/>
    </row>
    <row r="114" spans="2:11" ht="21">
      <c r="B114" s="238"/>
    </row>
    <row r="115" spans="2:11" ht="21">
      <c r="B115" s="238"/>
    </row>
    <row r="116" spans="2:11" ht="21">
      <c r="B116" s="238"/>
    </row>
    <row r="117" spans="2:11" ht="21">
      <c r="B117" s="238"/>
    </row>
    <row r="118" spans="2:11" ht="28.5">
      <c r="B118" s="973" t="s">
        <v>1084</v>
      </c>
      <c r="C118" s="973"/>
      <c r="D118" s="973"/>
      <c r="E118" s="973"/>
      <c r="F118" s="973"/>
      <c r="G118" s="973"/>
      <c r="H118" s="973"/>
      <c r="I118" s="973"/>
      <c r="J118" s="973"/>
      <c r="K118" s="973"/>
    </row>
    <row r="119" spans="2:11" ht="27" thickBot="1">
      <c r="B119" s="240">
        <v>5.0999999999999996</v>
      </c>
    </row>
    <row r="120" spans="2:11" ht="122.25" customHeight="1" thickBot="1">
      <c r="B120" s="612" t="s">
        <v>517</v>
      </c>
      <c r="C120" s="612"/>
      <c r="D120" s="612" t="s">
        <v>482</v>
      </c>
      <c r="E120" s="612"/>
      <c r="F120" s="612" t="s">
        <v>993</v>
      </c>
      <c r="G120" s="612" t="s">
        <v>544</v>
      </c>
      <c r="H120" s="612" t="s">
        <v>545</v>
      </c>
      <c r="I120" s="612"/>
      <c r="J120" s="612" t="s">
        <v>994</v>
      </c>
      <c r="K120" s="612"/>
    </row>
    <row r="121" spans="2:11" ht="15.75" thickBot="1">
      <c r="B121" s="953" t="s">
        <v>39</v>
      </c>
      <c r="C121" s="953"/>
      <c r="D121" s="953" t="s">
        <v>40</v>
      </c>
      <c r="E121" s="953"/>
      <c r="F121" s="953" t="s">
        <v>41</v>
      </c>
      <c r="G121" s="953" t="s">
        <v>546</v>
      </c>
      <c r="H121" s="953" t="s">
        <v>42</v>
      </c>
      <c r="I121" s="953"/>
      <c r="J121" s="953" t="s">
        <v>547</v>
      </c>
      <c r="K121" s="953"/>
    </row>
    <row r="122" spans="2:11" ht="21.75" customHeight="1" thickBot="1">
      <c r="B122" s="588" t="s">
        <v>486</v>
      </c>
      <c r="C122" s="588"/>
      <c r="D122" s="588" t="s">
        <v>487</v>
      </c>
      <c r="E122" s="588"/>
      <c r="F122" s="591">
        <f>H74</f>
        <v>0</v>
      </c>
      <c r="G122" s="939"/>
      <c r="H122" s="591"/>
      <c r="I122" s="939"/>
      <c r="J122" s="591">
        <f>F122-H122</f>
        <v>0</v>
      </c>
      <c r="K122" s="939"/>
    </row>
    <row r="123" spans="2:11" ht="21.75" customHeight="1" thickBot="1">
      <c r="B123" s="588"/>
      <c r="C123" s="588"/>
      <c r="D123" s="588" t="s">
        <v>488</v>
      </c>
      <c r="E123" s="588"/>
      <c r="F123" s="591">
        <f>H75</f>
        <v>0</v>
      </c>
      <c r="G123" s="939"/>
      <c r="H123" s="591"/>
      <c r="I123" s="939"/>
      <c r="J123" s="591">
        <f t="shared" ref="J123:J132" si="4">F123-H123</f>
        <v>0</v>
      </c>
      <c r="K123" s="939"/>
    </row>
    <row r="124" spans="2:11" ht="21.75" customHeight="1" thickBot="1">
      <c r="B124" s="588" t="s">
        <v>548</v>
      </c>
      <c r="C124" s="588"/>
      <c r="D124" s="588" t="s">
        <v>493</v>
      </c>
      <c r="E124" s="588"/>
      <c r="F124" s="591">
        <f t="shared" ref="F124:F131" si="5">H79</f>
        <v>0</v>
      </c>
      <c r="G124" s="939"/>
      <c r="H124" s="591"/>
      <c r="I124" s="939"/>
      <c r="J124" s="591">
        <f t="shared" si="4"/>
        <v>0</v>
      </c>
      <c r="K124" s="939"/>
    </row>
    <row r="125" spans="2:11" ht="21.75" customHeight="1" thickBot="1">
      <c r="B125" s="588"/>
      <c r="C125" s="588"/>
      <c r="D125" s="588" t="s">
        <v>494</v>
      </c>
      <c r="E125" s="588"/>
      <c r="F125" s="591">
        <f t="shared" si="5"/>
        <v>0</v>
      </c>
      <c r="G125" s="939"/>
      <c r="H125" s="591"/>
      <c r="I125" s="939"/>
      <c r="J125" s="591">
        <f t="shared" si="4"/>
        <v>0</v>
      </c>
      <c r="K125" s="939"/>
    </row>
    <row r="126" spans="2:11" ht="21.75" customHeight="1" thickBot="1">
      <c r="B126" s="588"/>
      <c r="C126" s="588"/>
      <c r="D126" s="588" t="s">
        <v>495</v>
      </c>
      <c r="E126" s="588"/>
      <c r="F126" s="591">
        <f t="shared" si="5"/>
        <v>0</v>
      </c>
      <c r="G126" s="939"/>
      <c r="H126" s="591"/>
      <c r="I126" s="939"/>
      <c r="J126" s="591">
        <f t="shared" si="4"/>
        <v>0</v>
      </c>
      <c r="K126" s="939"/>
    </row>
    <row r="127" spans="2:11" ht="21.75" customHeight="1" thickBot="1">
      <c r="B127" s="588"/>
      <c r="C127" s="588"/>
      <c r="D127" s="588" t="s">
        <v>549</v>
      </c>
      <c r="E127" s="588"/>
      <c r="F127" s="591">
        <f t="shared" si="5"/>
        <v>0</v>
      </c>
      <c r="G127" s="939"/>
      <c r="H127" s="591"/>
      <c r="I127" s="939"/>
      <c r="J127" s="591">
        <f t="shared" si="4"/>
        <v>0</v>
      </c>
      <c r="K127" s="939"/>
    </row>
    <row r="128" spans="2:11" ht="21.75" customHeight="1" thickBot="1">
      <c r="B128" s="588"/>
      <c r="C128" s="588"/>
      <c r="D128" s="588" t="s">
        <v>497</v>
      </c>
      <c r="E128" s="588"/>
      <c r="F128" s="591">
        <f t="shared" si="5"/>
        <v>0</v>
      </c>
      <c r="G128" s="939"/>
      <c r="H128" s="591"/>
      <c r="I128" s="939"/>
      <c r="J128" s="591">
        <f t="shared" si="4"/>
        <v>0</v>
      </c>
      <c r="K128" s="939"/>
    </row>
    <row r="129" spans="2:11" ht="21.75" customHeight="1" thickBot="1">
      <c r="B129" s="588"/>
      <c r="C129" s="588"/>
      <c r="D129" s="588" t="s">
        <v>498</v>
      </c>
      <c r="E129" s="588"/>
      <c r="F129" s="591">
        <f t="shared" si="5"/>
        <v>0</v>
      </c>
      <c r="G129" s="939"/>
      <c r="H129" s="591"/>
      <c r="I129" s="939"/>
      <c r="J129" s="591">
        <f t="shared" si="4"/>
        <v>0</v>
      </c>
      <c r="K129" s="939"/>
    </row>
    <row r="130" spans="2:11" ht="21.75" customHeight="1" thickBot="1">
      <c r="B130" s="588"/>
      <c r="C130" s="588"/>
      <c r="D130" s="588" t="s">
        <v>500</v>
      </c>
      <c r="E130" s="588"/>
      <c r="F130" s="591">
        <f t="shared" si="5"/>
        <v>0</v>
      </c>
      <c r="G130" s="939"/>
      <c r="H130" s="591"/>
      <c r="I130" s="939"/>
      <c r="J130" s="591">
        <f t="shared" si="4"/>
        <v>0</v>
      </c>
      <c r="K130" s="939"/>
    </row>
    <row r="131" spans="2:11" ht="21.75" customHeight="1" thickBot="1">
      <c r="B131" s="588"/>
      <c r="C131" s="588"/>
      <c r="D131" s="588" t="s">
        <v>501</v>
      </c>
      <c r="E131" s="588"/>
      <c r="F131" s="591">
        <f t="shared" si="5"/>
        <v>0</v>
      </c>
      <c r="G131" s="939"/>
      <c r="H131" s="591"/>
      <c r="I131" s="939"/>
      <c r="J131" s="591">
        <f t="shared" si="4"/>
        <v>0</v>
      </c>
      <c r="K131" s="939"/>
    </row>
    <row r="132" spans="2:11" ht="45" customHeight="1" thickBot="1">
      <c r="B132" s="588" t="s">
        <v>502</v>
      </c>
      <c r="C132" s="588"/>
      <c r="D132" s="588" t="s">
        <v>503</v>
      </c>
      <c r="E132" s="588"/>
      <c r="F132" s="591">
        <f>H88</f>
        <v>0</v>
      </c>
      <c r="G132" s="939"/>
      <c r="H132" s="591"/>
      <c r="I132" s="939"/>
      <c r="J132" s="591">
        <f t="shared" si="4"/>
        <v>0</v>
      </c>
      <c r="K132" s="939"/>
    </row>
    <row r="133" spans="2:11" ht="27" thickBot="1">
      <c r="B133" s="980" t="s">
        <v>14</v>
      </c>
      <c r="C133" s="980"/>
      <c r="D133" s="980"/>
      <c r="E133" s="980"/>
      <c r="F133" s="496">
        <f>SUM(F122:G132)</f>
        <v>0</v>
      </c>
      <c r="G133" s="497"/>
      <c r="H133" s="496">
        <f t="shared" ref="H133" si="6">SUM(H122:I132)</f>
        <v>0</v>
      </c>
      <c r="I133" s="497"/>
      <c r="J133" s="496">
        <f t="shared" ref="J133" si="7">SUM(J122:K132)</f>
        <v>0</v>
      </c>
      <c r="K133" s="497"/>
    </row>
    <row r="134" spans="2:11" ht="27" thickBot="1">
      <c r="B134" s="240">
        <v>5.2</v>
      </c>
      <c r="C134" s="2" t="s">
        <v>550</v>
      </c>
      <c r="D134" s="241"/>
    </row>
    <row r="135" spans="2:11" ht="20.25" customHeight="1" thickBot="1">
      <c r="B135" s="236"/>
      <c r="H135" s="249" t="s">
        <v>467</v>
      </c>
      <c r="I135" s="496" t="e">
        <f>J133/F133*100</f>
        <v>#DIV/0!</v>
      </c>
      <c r="J135" s="497"/>
      <c r="K135" s="229" t="s">
        <v>995</v>
      </c>
    </row>
    <row r="136" spans="2:11" ht="29.25" customHeight="1">
      <c r="B136" s="236" t="s">
        <v>551</v>
      </c>
    </row>
    <row r="137" spans="2:11" ht="21.75">
      <c r="B137" s="234"/>
    </row>
    <row r="138" spans="2:11" ht="27" thickBot="1">
      <c r="B138" s="240">
        <v>5.3</v>
      </c>
      <c r="C138" s="2" t="s">
        <v>552</v>
      </c>
    </row>
    <row r="139" spans="2:11" ht="33.75" customHeight="1">
      <c r="B139" s="981" t="s">
        <v>553</v>
      </c>
      <c r="C139" s="982"/>
      <c r="D139" s="983"/>
      <c r="E139" s="981" t="s">
        <v>554</v>
      </c>
      <c r="F139" s="982"/>
      <c r="G139" s="982"/>
      <c r="H139" s="983"/>
      <c r="I139" s="273"/>
      <c r="J139" s="274"/>
      <c r="K139" s="275"/>
    </row>
    <row r="140" spans="2:11" ht="28.5" customHeight="1">
      <c r="B140" s="984"/>
      <c r="C140" s="985"/>
      <c r="D140" s="986"/>
      <c r="E140" s="984"/>
      <c r="F140" s="985"/>
      <c r="G140" s="985"/>
      <c r="H140" s="986"/>
      <c r="I140" s="252"/>
      <c r="J140" s="380" t="e">
        <f>I135</f>
        <v>#DIV/0!</v>
      </c>
      <c r="K140" s="188" t="s">
        <v>765</v>
      </c>
    </row>
    <row r="141" spans="2:11" ht="27.75" customHeight="1" thickBot="1">
      <c r="B141" s="987"/>
      <c r="C141" s="988"/>
      <c r="D141" s="989"/>
      <c r="E141" s="987"/>
      <c r="F141" s="988"/>
      <c r="G141" s="988"/>
      <c r="H141" s="989"/>
      <c r="I141" s="253"/>
      <c r="J141" s="276"/>
      <c r="K141" s="277"/>
    </row>
    <row r="142" spans="2:11" ht="18.75">
      <c r="B142" s="242"/>
    </row>
    <row r="143" spans="2:11" ht="18.75">
      <c r="B143" s="242"/>
    </row>
    <row r="144" spans="2:11" ht="18.75">
      <c r="B144" s="242"/>
    </row>
    <row r="145" spans="2:11" ht="27" thickBot="1">
      <c r="B145" s="240">
        <v>5.4</v>
      </c>
      <c r="C145" s="2" t="s">
        <v>555</v>
      </c>
    </row>
    <row r="146" spans="2:11" ht="108" customHeight="1" thickBot="1">
      <c r="B146" s="612" t="s">
        <v>517</v>
      </c>
      <c r="C146" s="612"/>
      <c r="D146" s="612" t="s">
        <v>482</v>
      </c>
      <c r="E146" s="612"/>
      <c r="F146" s="612" t="s">
        <v>996</v>
      </c>
      <c r="G146" s="612"/>
      <c r="H146" s="612" t="s">
        <v>545</v>
      </c>
      <c r="I146" s="612"/>
      <c r="J146" s="612" t="s">
        <v>997</v>
      </c>
      <c r="K146" s="612"/>
    </row>
    <row r="147" spans="2:11" ht="19.5" customHeight="1" thickBot="1">
      <c r="B147" s="953" t="s">
        <v>39</v>
      </c>
      <c r="C147" s="953"/>
      <c r="D147" s="953" t="s">
        <v>40</v>
      </c>
      <c r="E147" s="953" t="s">
        <v>40</v>
      </c>
      <c r="F147" s="953" t="s">
        <v>546</v>
      </c>
      <c r="G147" s="953"/>
      <c r="H147" s="953" t="s">
        <v>42</v>
      </c>
      <c r="I147" s="953" t="s">
        <v>42</v>
      </c>
      <c r="J147" s="953" t="s">
        <v>547</v>
      </c>
      <c r="K147" s="953"/>
    </row>
    <row r="148" spans="2:11" ht="24.75" customHeight="1" thickBot="1">
      <c r="B148" s="588" t="s">
        <v>486</v>
      </c>
      <c r="C148" s="588"/>
      <c r="D148" s="588" t="s">
        <v>489</v>
      </c>
      <c r="E148" s="588"/>
      <c r="F148" s="591">
        <f t="shared" ref="F148:F155" si="8">H76</f>
        <v>0</v>
      </c>
      <c r="G148" s="939"/>
      <c r="H148" s="591"/>
      <c r="I148" s="939"/>
      <c r="J148" s="591">
        <f>F148-H148</f>
        <v>0</v>
      </c>
      <c r="K148" s="939"/>
    </row>
    <row r="149" spans="2:11" ht="24.75" customHeight="1" thickBot="1">
      <c r="B149" s="588"/>
      <c r="C149" s="588"/>
      <c r="D149" s="588" t="s">
        <v>556</v>
      </c>
      <c r="E149" s="588"/>
      <c r="F149" s="591">
        <f t="shared" si="8"/>
        <v>0</v>
      </c>
      <c r="G149" s="939"/>
      <c r="H149" s="591"/>
      <c r="I149" s="939"/>
      <c r="J149" s="591">
        <f t="shared" ref="J149:J156" si="9">F149-H149</f>
        <v>0</v>
      </c>
      <c r="K149" s="939"/>
    </row>
    <row r="150" spans="2:11" ht="24.75" customHeight="1" thickBot="1">
      <c r="B150" s="588" t="s">
        <v>548</v>
      </c>
      <c r="C150" s="588"/>
      <c r="D150" s="588" t="s">
        <v>489</v>
      </c>
      <c r="E150" s="588"/>
      <c r="F150" s="591">
        <f t="shared" si="8"/>
        <v>0</v>
      </c>
      <c r="G150" s="939"/>
      <c r="H150" s="591"/>
      <c r="I150" s="939"/>
      <c r="J150" s="591">
        <f t="shared" si="9"/>
        <v>0</v>
      </c>
      <c r="K150" s="939"/>
    </row>
    <row r="151" spans="2:11" ht="24.75" customHeight="1" thickBot="1">
      <c r="B151" s="588"/>
      <c r="C151" s="588"/>
      <c r="D151" s="588" t="s">
        <v>557</v>
      </c>
      <c r="E151" s="588"/>
      <c r="F151" s="591">
        <f t="shared" si="8"/>
        <v>0</v>
      </c>
      <c r="G151" s="939"/>
      <c r="H151" s="591"/>
      <c r="I151" s="939"/>
      <c r="J151" s="591">
        <f t="shared" si="9"/>
        <v>0</v>
      </c>
      <c r="K151" s="939"/>
    </row>
    <row r="152" spans="2:11" ht="24.75" customHeight="1" thickBot="1">
      <c r="B152" s="588"/>
      <c r="C152" s="588"/>
      <c r="D152" s="588" t="s">
        <v>499</v>
      </c>
      <c r="E152" s="588"/>
      <c r="F152" s="591">
        <f t="shared" si="8"/>
        <v>0</v>
      </c>
      <c r="G152" s="939"/>
      <c r="H152" s="591"/>
      <c r="I152" s="939"/>
      <c r="J152" s="591">
        <f t="shared" si="9"/>
        <v>0</v>
      </c>
      <c r="K152" s="939"/>
    </row>
    <row r="153" spans="2:11" ht="24.75" customHeight="1" thickBot="1">
      <c r="B153" s="588"/>
      <c r="C153" s="588"/>
      <c r="D153" s="588" t="s">
        <v>504</v>
      </c>
      <c r="E153" s="588"/>
      <c r="F153" s="591">
        <f t="shared" si="8"/>
        <v>0</v>
      </c>
      <c r="G153" s="939"/>
      <c r="H153" s="591"/>
      <c r="I153" s="939"/>
      <c r="J153" s="591">
        <f t="shared" si="9"/>
        <v>0</v>
      </c>
      <c r="K153" s="939"/>
    </row>
    <row r="154" spans="2:11" ht="24.75" customHeight="1" thickBot="1">
      <c r="B154" s="588"/>
      <c r="C154" s="588"/>
      <c r="D154" s="588" t="s">
        <v>558</v>
      </c>
      <c r="E154" s="588"/>
      <c r="F154" s="591">
        <f t="shared" si="8"/>
        <v>0</v>
      </c>
      <c r="G154" s="939"/>
      <c r="H154" s="591"/>
      <c r="I154" s="939"/>
      <c r="J154" s="591">
        <f t="shared" si="9"/>
        <v>0</v>
      </c>
      <c r="K154" s="939"/>
    </row>
    <row r="155" spans="2:11" ht="23.25" customHeight="1" thickBot="1">
      <c r="B155" s="588" t="s">
        <v>502</v>
      </c>
      <c r="C155" s="588"/>
      <c r="D155" s="588" t="s">
        <v>504</v>
      </c>
      <c r="E155" s="588"/>
      <c r="F155" s="591">
        <f t="shared" si="8"/>
        <v>0</v>
      </c>
      <c r="G155" s="939"/>
      <c r="H155" s="591"/>
      <c r="I155" s="939"/>
      <c r="J155" s="591">
        <f t="shared" si="9"/>
        <v>0</v>
      </c>
      <c r="K155" s="939"/>
    </row>
    <row r="156" spans="2:11" ht="23.25" customHeight="1" thickBot="1">
      <c r="B156" s="588"/>
      <c r="C156" s="588"/>
      <c r="D156" s="588" t="s">
        <v>505</v>
      </c>
      <c r="E156" s="588"/>
      <c r="F156" s="591">
        <f>H90</f>
        <v>0</v>
      </c>
      <c r="G156" s="939"/>
      <c r="H156" s="591"/>
      <c r="I156" s="939"/>
      <c r="J156" s="591">
        <f t="shared" si="9"/>
        <v>0</v>
      </c>
      <c r="K156" s="939"/>
    </row>
    <row r="157" spans="2:11" ht="27" thickBot="1">
      <c r="B157" s="980" t="s">
        <v>14</v>
      </c>
      <c r="C157" s="980"/>
      <c r="D157" s="614"/>
      <c r="E157" s="614"/>
      <c r="F157" s="902">
        <f>SUM(F148:G156)</f>
        <v>0</v>
      </c>
      <c r="G157" s="903"/>
      <c r="H157" s="902">
        <f t="shared" ref="H157" si="10">SUM(H148:I156)</f>
        <v>0</v>
      </c>
      <c r="I157" s="903"/>
      <c r="J157" s="902">
        <f t="shared" ref="J157" si="11">SUM(J148:K156)</f>
        <v>0</v>
      </c>
      <c r="K157" s="903"/>
    </row>
    <row r="158" spans="2:11" ht="18.75">
      <c r="B158" s="242"/>
    </row>
    <row r="159" spans="2:11" ht="27" thickBot="1">
      <c r="B159" s="240">
        <v>5.5</v>
      </c>
      <c r="C159" s="990" t="s">
        <v>998</v>
      </c>
      <c r="D159" s="990"/>
      <c r="E159" s="990"/>
      <c r="F159" s="990"/>
      <c r="G159" s="990"/>
      <c r="H159" s="990"/>
      <c r="I159" s="990"/>
      <c r="J159" s="990"/>
      <c r="K159" s="990"/>
    </row>
    <row r="160" spans="2:11" ht="23.25" thickBot="1">
      <c r="B160" s="242"/>
      <c r="H160" s="249" t="s">
        <v>467</v>
      </c>
      <c r="I160" s="496" t="e">
        <f>J157/F157*100</f>
        <v>#DIV/0!</v>
      </c>
      <c r="J160" s="497"/>
      <c r="K160" s="229" t="s">
        <v>995</v>
      </c>
    </row>
    <row r="161" spans="2:11" ht="21.75">
      <c r="B161" s="236" t="s">
        <v>551</v>
      </c>
    </row>
    <row r="162" spans="2:11" ht="18.75">
      <c r="B162" s="242"/>
    </row>
    <row r="163" spans="2:11" ht="27" thickBot="1">
      <c r="B163" s="240">
        <v>5.6</v>
      </c>
      <c r="C163" s="2" t="s">
        <v>559</v>
      </c>
    </row>
    <row r="164" spans="2:11" ht="33.75" customHeight="1">
      <c r="B164" s="981" t="s">
        <v>560</v>
      </c>
      <c r="C164" s="982"/>
      <c r="D164" s="983"/>
      <c r="E164" s="981" t="s">
        <v>561</v>
      </c>
      <c r="F164" s="982"/>
      <c r="G164" s="982"/>
      <c r="H164" s="983"/>
      <c r="I164" s="273"/>
      <c r="J164" s="274"/>
      <c r="K164" s="275"/>
    </row>
    <row r="165" spans="2:11" ht="28.5" customHeight="1">
      <c r="B165" s="984"/>
      <c r="C165" s="985"/>
      <c r="D165" s="986"/>
      <c r="E165" s="984"/>
      <c r="F165" s="985"/>
      <c r="G165" s="985"/>
      <c r="H165" s="986"/>
      <c r="I165" s="252"/>
      <c r="J165" s="380" t="e">
        <f>I160</f>
        <v>#DIV/0!</v>
      </c>
      <c r="K165" s="188" t="s">
        <v>765</v>
      </c>
    </row>
    <row r="166" spans="2:11" ht="27.75" customHeight="1" thickBot="1">
      <c r="B166" s="987"/>
      <c r="C166" s="988"/>
      <c r="D166" s="989"/>
      <c r="E166" s="987"/>
      <c r="F166" s="988"/>
      <c r="G166" s="988"/>
      <c r="H166" s="989"/>
      <c r="I166" s="253"/>
      <c r="J166" s="276"/>
      <c r="K166" s="277"/>
    </row>
    <row r="167" spans="2:11" ht="18.75">
      <c r="B167" s="242"/>
    </row>
    <row r="168" spans="2:11" ht="30" customHeight="1" thickBot="1">
      <c r="B168" s="240">
        <v>5.7</v>
      </c>
    </row>
    <row r="169" spans="2:11" ht="11.25" customHeight="1">
      <c r="B169" s="981" t="s">
        <v>562</v>
      </c>
      <c r="C169" s="982"/>
      <c r="D169" s="982"/>
      <c r="E169" s="982"/>
      <c r="F169" s="982"/>
      <c r="G169" s="982"/>
      <c r="H169" s="983"/>
      <c r="I169" s="279"/>
      <c r="J169" s="274"/>
      <c r="K169" s="275"/>
    </row>
    <row r="170" spans="2:11" ht="26.25" customHeight="1">
      <c r="B170" s="984"/>
      <c r="C170" s="985"/>
      <c r="D170" s="985"/>
      <c r="E170" s="985"/>
      <c r="F170" s="985"/>
      <c r="G170" s="985"/>
      <c r="H170" s="986"/>
      <c r="I170" s="278"/>
      <c r="J170" s="380" t="e">
        <f>J165+J140</f>
        <v>#DIV/0!</v>
      </c>
      <c r="K170" s="188" t="s">
        <v>765</v>
      </c>
    </row>
    <row r="171" spans="2:11" ht="12.75" customHeight="1" thickBot="1">
      <c r="B171" s="987"/>
      <c r="C171" s="988"/>
      <c r="D171" s="988"/>
      <c r="E171" s="988"/>
      <c r="F171" s="988"/>
      <c r="G171" s="988"/>
      <c r="H171" s="989"/>
      <c r="I171" s="280"/>
      <c r="J171" s="276"/>
      <c r="K171" s="277"/>
    </row>
    <row r="173" spans="2:11" ht="76.5" customHeight="1">
      <c r="B173" s="244" t="s">
        <v>563</v>
      </c>
      <c r="C173" s="865" t="s">
        <v>999</v>
      </c>
      <c r="D173" s="865"/>
      <c r="E173" s="865"/>
      <c r="F173" s="865"/>
      <c r="G173" s="865"/>
      <c r="H173" s="865"/>
      <c r="I173" s="865"/>
      <c r="J173" s="865"/>
      <c r="K173" s="865"/>
    </row>
    <row r="174" spans="2:11" ht="21" thickBot="1">
      <c r="B174" s="243"/>
    </row>
    <row r="175" spans="2:11" ht="150" customHeight="1" thickBot="1">
      <c r="B175" s="521" t="s">
        <v>5</v>
      </c>
      <c r="C175" s="527" t="s">
        <v>564</v>
      </c>
      <c r="D175" s="528"/>
      <c r="E175" s="529"/>
      <c r="F175" s="535" t="s">
        <v>218</v>
      </c>
      <c r="G175" s="537"/>
      <c r="H175" s="535" t="s">
        <v>219</v>
      </c>
      <c r="I175" s="537"/>
      <c r="J175" s="521" t="s">
        <v>220</v>
      </c>
      <c r="K175" s="521" t="s">
        <v>221</v>
      </c>
    </row>
    <row r="176" spans="2:11" ht="44.25" thickBot="1">
      <c r="B176" s="857"/>
      <c r="C176" s="530"/>
      <c r="D176" s="531"/>
      <c r="E176" s="532"/>
      <c r="F176" s="210" t="s">
        <v>98</v>
      </c>
      <c r="G176" s="210" t="s">
        <v>154</v>
      </c>
      <c r="H176" s="120" t="s">
        <v>98</v>
      </c>
      <c r="I176" s="120" t="s">
        <v>154</v>
      </c>
      <c r="J176" s="857"/>
      <c r="K176" s="857"/>
    </row>
    <row r="177" spans="2:11" ht="90.75" customHeight="1" thickBot="1">
      <c r="B177" s="121">
        <v>1</v>
      </c>
      <c r="C177" s="991" t="s">
        <v>565</v>
      </c>
      <c r="D177" s="992"/>
      <c r="E177" s="993"/>
      <c r="F177" s="129">
        <v>1</v>
      </c>
      <c r="G177" s="332">
        <v>0</v>
      </c>
      <c r="H177" s="130">
        <v>1.5</v>
      </c>
      <c r="I177" s="367">
        <v>0</v>
      </c>
      <c r="J177" s="130">
        <v>2.5</v>
      </c>
      <c r="K177" s="367">
        <f>G177+I177</f>
        <v>0</v>
      </c>
    </row>
    <row r="178" spans="2:11" ht="87.75" customHeight="1" thickBot="1">
      <c r="B178" s="213">
        <v>2</v>
      </c>
      <c r="C178" s="991" t="s">
        <v>566</v>
      </c>
      <c r="D178" s="992"/>
      <c r="E178" s="993"/>
      <c r="F178" s="129">
        <v>1</v>
      </c>
      <c r="G178" s="332">
        <v>0</v>
      </c>
      <c r="H178" s="130">
        <v>1.5</v>
      </c>
      <c r="I178" s="367">
        <v>0</v>
      </c>
      <c r="J178" s="130">
        <v>2.5</v>
      </c>
      <c r="K178" s="367">
        <f t="shared" ref="K178:K180" si="12">G178+I178</f>
        <v>0</v>
      </c>
    </row>
    <row r="179" spans="2:11" ht="93.75" customHeight="1" thickBot="1">
      <c r="B179" s="213">
        <v>3</v>
      </c>
      <c r="C179" s="991" t="s">
        <v>567</v>
      </c>
      <c r="D179" s="992"/>
      <c r="E179" s="993"/>
      <c r="F179" s="129">
        <v>1</v>
      </c>
      <c r="G179" s="332">
        <v>0</v>
      </c>
      <c r="H179" s="130">
        <v>1.5</v>
      </c>
      <c r="I179" s="367">
        <v>0</v>
      </c>
      <c r="J179" s="130">
        <v>2.5</v>
      </c>
      <c r="K179" s="367">
        <f t="shared" si="12"/>
        <v>0</v>
      </c>
    </row>
    <row r="180" spans="2:11" ht="72" customHeight="1" thickBot="1">
      <c r="B180" s="213">
        <v>4</v>
      </c>
      <c r="C180" s="991" t="s">
        <v>568</v>
      </c>
      <c r="D180" s="992"/>
      <c r="E180" s="993"/>
      <c r="F180" s="129">
        <v>1</v>
      </c>
      <c r="G180" s="332">
        <v>0</v>
      </c>
      <c r="H180" s="130">
        <v>1.5</v>
      </c>
      <c r="I180" s="367">
        <v>0</v>
      </c>
      <c r="J180" s="130">
        <v>2.5</v>
      </c>
      <c r="K180" s="367">
        <f t="shared" si="12"/>
        <v>0</v>
      </c>
    </row>
    <row r="181" spans="2:11" ht="35.25" customHeight="1" thickBot="1">
      <c r="B181" s="535" t="s">
        <v>226</v>
      </c>
      <c r="C181" s="536"/>
      <c r="D181" s="536"/>
      <c r="E181" s="537"/>
      <c r="F181" s="132">
        <v>4</v>
      </c>
      <c r="G181" s="341">
        <f>SUM(G177:G180)</f>
        <v>0</v>
      </c>
      <c r="H181" s="132">
        <v>6</v>
      </c>
      <c r="I181" s="368">
        <f>SUM(I177:I180)</f>
        <v>0</v>
      </c>
      <c r="J181" s="132">
        <v>10</v>
      </c>
      <c r="K181" s="340">
        <f>SUM(K177:K180)</f>
        <v>0</v>
      </c>
    </row>
    <row r="183" spans="2:11" ht="28.5">
      <c r="B183" s="231"/>
    </row>
  </sheetData>
  <mergeCells count="343">
    <mergeCell ref="F151:G151"/>
    <mergeCell ref="F152:G152"/>
    <mergeCell ref="F153:G153"/>
    <mergeCell ref="F154:G154"/>
    <mergeCell ref="D150:E150"/>
    <mergeCell ref="H152:I152"/>
    <mergeCell ref="H151:I151"/>
    <mergeCell ref="D155:E155"/>
    <mergeCell ref="D156:E156"/>
    <mergeCell ref="D157:E157"/>
    <mergeCell ref="B150:C154"/>
    <mergeCell ref="D151:E151"/>
    <mergeCell ref="D152:E152"/>
    <mergeCell ref="D153:E153"/>
    <mergeCell ref="D154:E154"/>
    <mergeCell ref="B148:C149"/>
    <mergeCell ref="B155:C156"/>
    <mergeCell ref="B157:C157"/>
    <mergeCell ref="B181:E181"/>
    <mergeCell ref="C159:K159"/>
    <mergeCell ref="B164:D166"/>
    <mergeCell ref="E164:H166"/>
    <mergeCell ref="B169:H171"/>
    <mergeCell ref="C173:K173"/>
    <mergeCell ref="F175:G175"/>
    <mergeCell ref="C175:E176"/>
    <mergeCell ref="B175:B176"/>
    <mergeCell ref="I160:J160"/>
    <mergeCell ref="C177:E177"/>
    <mergeCell ref="C178:E178"/>
    <mergeCell ref="C179:E179"/>
    <mergeCell ref="C180:E180"/>
    <mergeCell ref="F148:G148"/>
    <mergeCell ref="F149:G149"/>
    <mergeCell ref="H149:I149"/>
    <mergeCell ref="H148:I148"/>
    <mergeCell ref="J148:K148"/>
    <mergeCell ref="J149:K149"/>
    <mergeCell ref="F155:G155"/>
    <mergeCell ref="F156:G156"/>
    <mergeCell ref="F157:G157"/>
    <mergeCell ref="H157:I157"/>
    <mergeCell ref="H156:I156"/>
    <mergeCell ref="H155:I155"/>
    <mergeCell ref="H153:I153"/>
    <mergeCell ref="H154:I154"/>
    <mergeCell ref="H150:I150"/>
    <mergeCell ref="J150:K150"/>
    <mergeCell ref="J151:K151"/>
    <mergeCell ref="J152:K152"/>
    <mergeCell ref="J153:K153"/>
    <mergeCell ref="J154:K154"/>
    <mergeCell ref="J155:K155"/>
    <mergeCell ref="J156:K156"/>
    <mergeCell ref="J157:K157"/>
    <mergeCell ref="F150:G150"/>
    <mergeCell ref="B133:E133"/>
    <mergeCell ref="B139:D141"/>
    <mergeCell ref="E139:H141"/>
    <mergeCell ref="J146:K146"/>
    <mergeCell ref="H146:I146"/>
    <mergeCell ref="F146:G146"/>
    <mergeCell ref="D146:E146"/>
    <mergeCell ref="B146:C146"/>
    <mergeCell ref="F133:G133"/>
    <mergeCell ref="H133:I133"/>
    <mergeCell ref="J133:K133"/>
    <mergeCell ref="I135:J135"/>
    <mergeCell ref="B147:C147"/>
    <mergeCell ref="D147:E147"/>
    <mergeCell ref="F147:G147"/>
    <mergeCell ref="H147:I147"/>
    <mergeCell ref="J147:K147"/>
    <mergeCell ref="D148:E148"/>
    <mergeCell ref="D149:E149"/>
    <mergeCell ref="J124:K124"/>
    <mergeCell ref="J123:K123"/>
    <mergeCell ref="H123:I123"/>
    <mergeCell ref="H124:I124"/>
    <mergeCell ref="H125:I125"/>
    <mergeCell ref="H126:I126"/>
    <mergeCell ref="H127:I127"/>
    <mergeCell ref="H128:I128"/>
    <mergeCell ref="B132:C132"/>
    <mergeCell ref="H132:I132"/>
    <mergeCell ref="D132:E132"/>
    <mergeCell ref="J132:K132"/>
    <mergeCell ref="J131:K131"/>
    <mergeCell ref="J130:K130"/>
    <mergeCell ref="J129:K129"/>
    <mergeCell ref="J128:K128"/>
    <mergeCell ref="J127:K127"/>
    <mergeCell ref="F129:G129"/>
    <mergeCell ref="F130:G130"/>
    <mergeCell ref="J126:K126"/>
    <mergeCell ref="F132:G132"/>
    <mergeCell ref="D131:E131"/>
    <mergeCell ref="F131:G131"/>
    <mergeCell ref="F123:G123"/>
    <mergeCell ref="F124:G124"/>
    <mergeCell ref="F125:G125"/>
    <mergeCell ref="D123:E123"/>
    <mergeCell ref="D124:E124"/>
    <mergeCell ref="J108:K108"/>
    <mergeCell ref="J109:K109"/>
    <mergeCell ref="B109:I109"/>
    <mergeCell ref="B111:F113"/>
    <mergeCell ref="I112:J112"/>
    <mergeCell ref="B118:K118"/>
    <mergeCell ref="F126:G126"/>
    <mergeCell ref="F127:G127"/>
    <mergeCell ref="F128:G128"/>
    <mergeCell ref="J120:K120"/>
    <mergeCell ref="B121:C121"/>
    <mergeCell ref="D121:E121"/>
    <mergeCell ref="F121:G121"/>
    <mergeCell ref="H121:I121"/>
    <mergeCell ref="J121:K121"/>
    <mergeCell ref="D122:E122"/>
    <mergeCell ref="H122:I122"/>
    <mergeCell ref="J122:K122"/>
    <mergeCell ref="B122:C123"/>
    <mergeCell ref="B124:C131"/>
    <mergeCell ref="B120:C120"/>
    <mergeCell ref="D120:E120"/>
    <mergeCell ref="F120:G120"/>
    <mergeCell ref="H120:I120"/>
    <mergeCell ref="H131:I131"/>
    <mergeCell ref="H129:I129"/>
    <mergeCell ref="H130:I130"/>
    <mergeCell ref="J125:K125"/>
    <mergeCell ref="C102:H102"/>
    <mergeCell ref="J102:K102"/>
    <mergeCell ref="C103:H103"/>
    <mergeCell ref="J103:K103"/>
    <mergeCell ref="C104:H104"/>
    <mergeCell ref="J104:K104"/>
    <mergeCell ref="C105:H105"/>
    <mergeCell ref="J105:K105"/>
    <mergeCell ref="C106:H106"/>
    <mergeCell ref="J106:K106"/>
    <mergeCell ref="D125:E125"/>
    <mergeCell ref="D126:E126"/>
    <mergeCell ref="D127:E127"/>
    <mergeCell ref="D129:E129"/>
    <mergeCell ref="D128:E128"/>
    <mergeCell ref="F122:G122"/>
    <mergeCell ref="D130:E130"/>
    <mergeCell ref="C107:H107"/>
    <mergeCell ref="J107:K107"/>
    <mergeCell ref="C108:H108"/>
    <mergeCell ref="B97:K97"/>
    <mergeCell ref="C98:H98"/>
    <mergeCell ref="J98:K98"/>
    <mergeCell ref="J99:K99"/>
    <mergeCell ref="C99:H99"/>
    <mergeCell ref="C100:H100"/>
    <mergeCell ref="J100:K100"/>
    <mergeCell ref="C101:H101"/>
    <mergeCell ref="J101:K101"/>
    <mergeCell ref="C88:D88"/>
    <mergeCell ref="C87:D87"/>
    <mergeCell ref="C86:D86"/>
    <mergeCell ref="C85:D85"/>
    <mergeCell ref="B91:G91"/>
    <mergeCell ref="I94:K94"/>
    <mergeCell ref="B93:F95"/>
    <mergeCell ref="B96:K96"/>
    <mergeCell ref="B74:B77"/>
    <mergeCell ref="B78:B87"/>
    <mergeCell ref="B88:B90"/>
    <mergeCell ref="I91:J91"/>
    <mergeCell ref="J71:J73"/>
    <mergeCell ref="B71:B73"/>
    <mergeCell ref="G71:G73"/>
    <mergeCell ref="H71:H73"/>
    <mergeCell ref="C71:D73"/>
    <mergeCell ref="E71:F73"/>
    <mergeCell ref="C74:D74"/>
    <mergeCell ref="C75:D75"/>
    <mergeCell ref="C76:D76"/>
    <mergeCell ref="C2:G2"/>
    <mergeCell ref="H2:I2"/>
    <mergeCell ref="J2:K2"/>
    <mergeCell ref="H3:I3"/>
    <mergeCell ref="J3:K3"/>
    <mergeCell ref="C3:G3"/>
    <mergeCell ref="H175:I175"/>
    <mergeCell ref="J175:J176"/>
    <mergeCell ref="K175:K176"/>
    <mergeCell ref="B30:K30"/>
    <mergeCell ref="E70:F70"/>
    <mergeCell ref="C70:D70"/>
    <mergeCell ref="C77:D77"/>
    <mergeCell ref="C78:D78"/>
    <mergeCell ref="C79:D79"/>
    <mergeCell ref="C81:D81"/>
    <mergeCell ref="C80:D80"/>
    <mergeCell ref="C82:D82"/>
    <mergeCell ref="C83:D83"/>
    <mergeCell ref="C84:D84"/>
    <mergeCell ref="C90:D90"/>
    <mergeCell ref="C89:D89"/>
    <mergeCell ref="C9:G9"/>
    <mergeCell ref="J8:K8"/>
    <mergeCell ref="E11:H11"/>
    <mergeCell ref="E12:H12"/>
    <mergeCell ref="B13:K13"/>
    <mergeCell ref="C4:G4"/>
    <mergeCell ref="C5:G5"/>
    <mergeCell ref="C6:G6"/>
    <mergeCell ref="C7:G7"/>
    <mergeCell ref="C8:G8"/>
    <mergeCell ref="H7:I7"/>
    <mergeCell ref="J7:K7"/>
    <mergeCell ref="H8:I8"/>
    <mergeCell ref="H9:I9"/>
    <mergeCell ref="J9:K9"/>
    <mergeCell ref="H4:I4"/>
    <mergeCell ref="J4:K4"/>
    <mergeCell ref="H5:I5"/>
    <mergeCell ref="J6:K6"/>
    <mergeCell ref="J5:K5"/>
    <mergeCell ref="H6:I6"/>
    <mergeCell ref="C14:I14"/>
    <mergeCell ref="C15:I15"/>
    <mergeCell ref="C16:I16"/>
    <mergeCell ref="C17:I17"/>
    <mergeCell ref="C18:I18"/>
    <mergeCell ref="J19:K19"/>
    <mergeCell ref="J20:K20"/>
    <mergeCell ref="J22:K22"/>
    <mergeCell ref="J23:K23"/>
    <mergeCell ref="J21:K21"/>
    <mergeCell ref="J14:K14"/>
    <mergeCell ref="J15:K15"/>
    <mergeCell ref="J16:K16"/>
    <mergeCell ref="J17:K17"/>
    <mergeCell ref="J18:K18"/>
    <mergeCell ref="C24:I24"/>
    <mergeCell ref="B25:K25"/>
    <mergeCell ref="B26:K26"/>
    <mergeCell ref="B27:K27"/>
    <mergeCell ref="B28:K28"/>
    <mergeCell ref="C19:I19"/>
    <mergeCell ref="C20:I20"/>
    <mergeCell ref="C21:I21"/>
    <mergeCell ref="C22:I22"/>
    <mergeCell ref="C23:I23"/>
    <mergeCell ref="J24:K24"/>
    <mergeCell ref="B33:C33"/>
    <mergeCell ref="D33:E33"/>
    <mergeCell ref="F33:G33"/>
    <mergeCell ref="H33:I33"/>
    <mergeCell ref="J33:K33"/>
    <mergeCell ref="B32:C32"/>
    <mergeCell ref="D32:E32"/>
    <mergeCell ref="F32:G32"/>
    <mergeCell ref="H32:I32"/>
    <mergeCell ref="J32:K32"/>
    <mergeCell ref="J43:K43"/>
    <mergeCell ref="J44:K44"/>
    <mergeCell ref="J45:K45"/>
    <mergeCell ref="B34:C37"/>
    <mergeCell ref="B38:C47"/>
    <mergeCell ref="B48:C50"/>
    <mergeCell ref="H34:I34"/>
    <mergeCell ref="H35:I35"/>
    <mergeCell ref="H36:I36"/>
    <mergeCell ref="H37:I37"/>
    <mergeCell ref="H38:I38"/>
    <mergeCell ref="H39:I39"/>
    <mergeCell ref="H40:I40"/>
    <mergeCell ref="H41:I41"/>
    <mergeCell ref="H42:I42"/>
    <mergeCell ref="H43:I43"/>
    <mergeCell ref="H44:I44"/>
    <mergeCell ref="H45:I45"/>
    <mergeCell ref="H46:I46"/>
    <mergeCell ref="J34:K34"/>
    <mergeCell ref="J35:K35"/>
    <mergeCell ref="J36:K36"/>
    <mergeCell ref="J37:K37"/>
    <mergeCell ref="J38:K38"/>
    <mergeCell ref="J39:K39"/>
    <mergeCell ref="J40:K40"/>
    <mergeCell ref="J41:K41"/>
    <mergeCell ref="J42:K42"/>
    <mergeCell ref="J51:K51"/>
    <mergeCell ref="D34:E34"/>
    <mergeCell ref="D35:E35"/>
    <mergeCell ref="D36:E36"/>
    <mergeCell ref="D37:E37"/>
    <mergeCell ref="D38:E38"/>
    <mergeCell ref="D39:E39"/>
    <mergeCell ref="D40:E40"/>
    <mergeCell ref="D41:E41"/>
    <mergeCell ref="D42:E42"/>
    <mergeCell ref="D43:E43"/>
    <mergeCell ref="D44:E44"/>
    <mergeCell ref="D46:E46"/>
    <mergeCell ref="D47:E47"/>
    <mergeCell ref="D48:E48"/>
    <mergeCell ref="J46:K46"/>
    <mergeCell ref="J48:K48"/>
    <mergeCell ref="J47:K47"/>
    <mergeCell ref="J49:K49"/>
    <mergeCell ref="J50:K50"/>
    <mergeCell ref="C66:G66"/>
    <mergeCell ref="J65:K67"/>
    <mergeCell ref="H65:I67"/>
    <mergeCell ref="H47:I47"/>
    <mergeCell ref="H48:I48"/>
    <mergeCell ref="H49:I49"/>
    <mergeCell ref="H50:I50"/>
    <mergeCell ref="E54:F54"/>
    <mergeCell ref="C53:D53"/>
    <mergeCell ref="E55:F55"/>
    <mergeCell ref="C55:D55"/>
    <mergeCell ref="D49:E49"/>
    <mergeCell ref="D50:E50"/>
    <mergeCell ref="C67:G67"/>
    <mergeCell ref="D45:E45"/>
    <mergeCell ref="B51:I51"/>
    <mergeCell ref="E53:G53"/>
    <mergeCell ref="B62:G62"/>
    <mergeCell ref="B63:G63"/>
    <mergeCell ref="B64:G64"/>
    <mergeCell ref="B65:G65"/>
    <mergeCell ref="B57:B58"/>
    <mergeCell ref="C57:D57"/>
    <mergeCell ref="C59:D59"/>
    <mergeCell ref="E59:I59"/>
    <mergeCell ref="C58:D58"/>
    <mergeCell ref="E58:I58"/>
    <mergeCell ref="E57:J57"/>
    <mergeCell ref="H62:I62"/>
    <mergeCell ref="J62:K62"/>
    <mergeCell ref="H63:I63"/>
    <mergeCell ref="J63:K63"/>
    <mergeCell ref="H64:I64"/>
    <mergeCell ref="J64:K64"/>
    <mergeCell ref="B53:B54"/>
  </mergeCells>
  <pageMargins left="0.70866141732283472" right="0.70866141732283472" top="0.39370078740157483" bottom="0.39370078740157483" header="0.31496062992125984" footer="0.31496062992125984"/>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dimension ref="B1:K196"/>
  <sheetViews>
    <sheetView view="pageBreakPreview" topLeftCell="A199" zoomScaleSheetLayoutView="100" workbookViewId="0">
      <selection activeCell="J74" sqref="J74:K76"/>
    </sheetView>
  </sheetViews>
  <sheetFormatPr defaultRowHeight="15"/>
  <cols>
    <col min="1" max="1" width="2.5703125" style="39" customWidth="1"/>
    <col min="2" max="2" width="5.7109375" style="39" customWidth="1"/>
    <col min="3" max="3" width="8.28515625" style="39" customWidth="1"/>
    <col min="4" max="4" width="7.7109375" style="39" customWidth="1"/>
    <col min="5" max="5" width="9.42578125" style="39" customWidth="1"/>
    <col min="6" max="6" width="8.28515625" style="39" customWidth="1"/>
    <col min="7" max="7" width="9.140625" style="39" customWidth="1"/>
    <col min="8" max="8" width="8.85546875" style="39" customWidth="1"/>
    <col min="9" max="9" width="9.42578125" style="39" customWidth="1"/>
    <col min="10" max="10" width="11.42578125" style="39" customWidth="1"/>
    <col min="11" max="11" width="9.42578125" style="39" customWidth="1"/>
    <col min="12" max="13" width="9.140625" style="39"/>
    <col min="14" max="14" width="11.5703125" style="39" bestFit="1" customWidth="1"/>
    <col min="15" max="16384" width="9.140625" style="39"/>
  </cols>
  <sheetData>
    <row r="1" spans="2:11" ht="58.5" customHeight="1" thickBot="1">
      <c r="B1" s="37" t="s">
        <v>569</v>
      </c>
      <c r="C1" s="880" t="s">
        <v>1013</v>
      </c>
      <c r="D1" s="880"/>
      <c r="E1" s="880"/>
      <c r="F1" s="880"/>
      <c r="G1" s="880"/>
      <c r="H1" s="880"/>
      <c r="I1" s="880"/>
      <c r="J1" s="880"/>
      <c r="K1" s="880"/>
    </row>
    <row r="2" spans="2:11" ht="36.75" thickBot="1">
      <c r="B2" s="215" t="s">
        <v>227</v>
      </c>
      <c r="C2" s="972" t="s">
        <v>95</v>
      </c>
      <c r="D2" s="972"/>
      <c r="E2" s="972"/>
      <c r="F2" s="972"/>
      <c r="G2" s="972"/>
      <c r="H2" s="972"/>
      <c r="I2" s="215" t="s">
        <v>98</v>
      </c>
      <c r="J2" s="972" t="s">
        <v>570</v>
      </c>
      <c r="K2" s="972"/>
    </row>
    <row r="3" spans="2:11" ht="22.5" customHeight="1" thickBot="1">
      <c r="B3" s="245">
        <v>1</v>
      </c>
      <c r="C3" s="727" t="s">
        <v>571</v>
      </c>
      <c r="D3" s="727"/>
      <c r="E3" s="727"/>
      <c r="F3" s="727"/>
      <c r="G3" s="727"/>
      <c r="H3" s="727"/>
      <c r="I3" s="214" t="s">
        <v>101</v>
      </c>
      <c r="J3" s="621" t="s">
        <v>101</v>
      </c>
      <c r="K3" s="621"/>
    </row>
    <row r="4" spans="2:11" ht="22.5" customHeight="1" thickBot="1">
      <c r="B4" s="245" t="s">
        <v>572</v>
      </c>
      <c r="C4" s="727" t="s">
        <v>573</v>
      </c>
      <c r="D4" s="727"/>
      <c r="E4" s="727"/>
      <c r="F4" s="727"/>
      <c r="G4" s="727"/>
      <c r="H4" s="727"/>
      <c r="I4" s="281" t="s">
        <v>574</v>
      </c>
      <c r="J4" s="621">
        <f>J74</f>
        <v>0</v>
      </c>
      <c r="K4" s="621"/>
    </row>
    <row r="5" spans="2:11" ht="22.5" customHeight="1" thickBot="1">
      <c r="B5" s="245">
        <v>3</v>
      </c>
      <c r="C5" s="727" t="s">
        <v>575</v>
      </c>
      <c r="D5" s="727"/>
      <c r="E5" s="727"/>
      <c r="F5" s="727"/>
      <c r="G5" s="727"/>
      <c r="H5" s="727"/>
      <c r="I5" s="281" t="s">
        <v>576</v>
      </c>
      <c r="J5" s="621">
        <f>K125</f>
        <v>0</v>
      </c>
      <c r="K5" s="621"/>
    </row>
    <row r="6" spans="2:11" ht="22.5" customHeight="1" thickBot="1">
      <c r="B6" s="245">
        <v>4</v>
      </c>
      <c r="C6" s="727" t="s">
        <v>577</v>
      </c>
      <c r="D6" s="727"/>
      <c r="E6" s="727"/>
      <c r="F6" s="727"/>
      <c r="G6" s="727"/>
      <c r="H6" s="727"/>
      <c r="I6" s="281">
        <v>40</v>
      </c>
      <c r="J6" s="621" t="e">
        <f>J167</f>
        <v>#DIV/0!</v>
      </c>
      <c r="K6" s="621"/>
    </row>
    <row r="7" spans="2:11" ht="22.5" customHeight="1" thickBot="1">
      <c r="B7" s="245" t="s">
        <v>578</v>
      </c>
      <c r="C7" s="727" t="s">
        <v>579</v>
      </c>
      <c r="D7" s="727"/>
      <c r="E7" s="727"/>
      <c r="F7" s="727"/>
      <c r="G7" s="727"/>
      <c r="H7" s="727"/>
      <c r="I7" s="281" t="s">
        <v>580</v>
      </c>
      <c r="J7" s="621" t="e">
        <f>K184</f>
        <v>#DIV/0!</v>
      </c>
      <c r="K7" s="621"/>
    </row>
    <row r="8" spans="2:11" ht="60.75" customHeight="1" thickBot="1">
      <c r="B8" s="245">
        <v>6</v>
      </c>
      <c r="C8" s="727" t="s">
        <v>581</v>
      </c>
      <c r="D8" s="727"/>
      <c r="E8" s="727"/>
      <c r="F8" s="727"/>
      <c r="G8" s="727"/>
      <c r="H8" s="727"/>
      <c r="I8" s="281">
        <v>10</v>
      </c>
      <c r="J8" s="621">
        <f>K194</f>
        <v>0</v>
      </c>
      <c r="K8" s="621"/>
    </row>
    <row r="9" spans="2:11" ht="27.75" customHeight="1" thickBot="1">
      <c r="B9" s="972" t="s">
        <v>144</v>
      </c>
      <c r="C9" s="972"/>
      <c r="D9" s="972"/>
      <c r="E9" s="972"/>
      <c r="F9" s="972"/>
      <c r="G9" s="972"/>
      <c r="H9" s="972"/>
      <c r="I9" s="281">
        <v>100</v>
      </c>
      <c r="J9" s="621" t="e">
        <f>SUM(J4:K8)</f>
        <v>#DIV/0!</v>
      </c>
      <c r="K9" s="621"/>
    </row>
    <row r="10" spans="2:11" ht="24" customHeight="1">
      <c r="B10" s="1006" t="s">
        <v>582</v>
      </c>
      <c r="C10" s="1006"/>
      <c r="D10" s="1006"/>
      <c r="E10" s="1006"/>
      <c r="F10" s="1006"/>
      <c r="G10" s="1006"/>
      <c r="H10" s="1006"/>
      <c r="I10" s="1006"/>
      <c r="J10" s="1006"/>
      <c r="K10" s="1006"/>
    </row>
    <row r="11" spans="2:11" ht="24" customHeight="1">
      <c r="B11" s="872" t="s">
        <v>1000</v>
      </c>
      <c r="C11" s="872"/>
      <c r="D11" s="872"/>
      <c r="E11" s="872"/>
      <c r="F11" s="872"/>
      <c r="G11" s="862"/>
      <c r="H11" s="862"/>
      <c r="I11" s="862"/>
      <c r="J11" s="862"/>
      <c r="K11" s="862"/>
    </row>
    <row r="12" spans="2:11" ht="24" customHeight="1">
      <c r="B12" s="872" t="s">
        <v>1001</v>
      </c>
      <c r="C12" s="872"/>
      <c r="D12" s="872"/>
      <c r="E12" s="872"/>
      <c r="F12" s="872"/>
      <c r="G12" s="862"/>
      <c r="H12" s="862"/>
      <c r="I12" s="862"/>
      <c r="J12" s="862"/>
      <c r="K12" s="862"/>
    </row>
    <row r="13" spans="2:11" ht="25.5" customHeight="1" thickBot="1">
      <c r="B13" s="713" t="s">
        <v>112</v>
      </c>
      <c r="C13" s="713"/>
      <c r="D13" s="713"/>
      <c r="E13" s="713"/>
      <c r="F13" s="713"/>
      <c r="G13" s="713"/>
      <c r="H13" s="713"/>
      <c r="I13" s="713"/>
      <c r="J13" s="713"/>
      <c r="K13" s="713"/>
    </row>
    <row r="14" spans="2:11" ht="28.5" customHeight="1" thickBot="1">
      <c r="B14" s="208" t="s">
        <v>113</v>
      </c>
      <c r="C14" s="612" t="s">
        <v>114</v>
      </c>
      <c r="D14" s="612"/>
      <c r="E14" s="612"/>
      <c r="F14" s="612"/>
      <c r="G14" s="612"/>
      <c r="H14" s="612"/>
      <c r="I14" s="612"/>
      <c r="J14" s="612" t="s">
        <v>18</v>
      </c>
      <c r="K14" s="612"/>
    </row>
    <row r="15" spans="2:11" ht="19.5" thickBot="1">
      <c r="B15" s="207">
        <v>1</v>
      </c>
      <c r="C15" s="688"/>
      <c r="D15" s="689"/>
      <c r="E15" s="689"/>
      <c r="F15" s="689"/>
      <c r="G15" s="689"/>
      <c r="H15" s="689"/>
      <c r="I15" s="690"/>
      <c r="J15" s="563"/>
      <c r="K15" s="563"/>
    </row>
    <row r="16" spans="2:11" ht="19.5" thickBot="1">
      <c r="B16" s="207">
        <v>2</v>
      </c>
      <c r="C16" s="688"/>
      <c r="D16" s="689"/>
      <c r="E16" s="689"/>
      <c r="F16" s="689"/>
      <c r="G16" s="689"/>
      <c r="H16" s="689"/>
      <c r="I16" s="690"/>
      <c r="J16" s="563"/>
      <c r="K16" s="563"/>
    </row>
    <row r="17" spans="2:11" ht="19.5" thickBot="1">
      <c r="B17" s="207">
        <v>3</v>
      </c>
      <c r="C17" s="688"/>
      <c r="D17" s="689"/>
      <c r="E17" s="689"/>
      <c r="F17" s="689"/>
      <c r="G17" s="689"/>
      <c r="H17" s="689"/>
      <c r="I17" s="690"/>
      <c r="J17" s="563"/>
      <c r="K17" s="563"/>
    </row>
    <row r="18" spans="2:11" ht="19.5" thickBot="1">
      <c r="B18" s="207">
        <v>4</v>
      </c>
      <c r="C18" s="688"/>
      <c r="D18" s="689"/>
      <c r="E18" s="689"/>
      <c r="F18" s="689"/>
      <c r="G18" s="689"/>
      <c r="H18" s="689"/>
      <c r="I18" s="690"/>
      <c r="J18" s="563"/>
      <c r="K18" s="563"/>
    </row>
    <row r="19" spans="2:11" ht="19.5" thickBot="1">
      <c r="B19" s="207">
        <v>5</v>
      </c>
      <c r="C19" s="688"/>
      <c r="D19" s="689"/>
      <c r="E19" s="689"/>
      <c r="F19" s="689"/>
      <c r="G19" s="689"/>
      <c r="H19" s="689"/>
      <c r="I19" s="690"/>
      <c r="J19" s="563"/>
      <c r="K19" s="563"/>
    </row>
    <row r="20" spans="2:11" ht="19.5" thickBot="1">
      <c r="B20" s="207">
        <v>6</v>
      </c>
      <c r="C20" s="688"/>
      <c r="D20" s="689"/>
      <c r="E20" s="689"/>
      <c r="F20" s="689"/>
      <c r="G20" s="689"/>
      <c r="H20" s="689"/>
      <c r="I20" s="690"/>
      <c r="J20" s="563"/>
      <c r="K20" s="563"/>
    </row>
    <row r="21" spans="2:11" ht="19.5" thickBot="1">
      <c r="B21" s="207">
        <v>7</v>
      </c>
      <c r="C21" s="688"/>
      <c r="D21" s="689"/>
      <c r="E21" s="689"/>
      <c r="F21" s="689"/>
      <c r="G21" s="689"/>
      <c r="H21" s="689"/>
      <c r="I21" s="690"/>
      <c r="J21" s="563"/>
      <c r="K21" s="563"/>
    </row>
    <row r="22" spans="2:11" ht="19.5" thickBot="1">
      <c r="B22" s="207">
        <v>8</v>
      </c>
      <c r="C22" s="688"/>
      <c r="D22" s="689"/>
      <c r="E22" s="689"/>
      <c r="F22" s="689"/>
      <c r="G22" s="689"/>
      <c r="H22" s="689"/>
      <c r="I22" s="690"/>
      <c r="J22" s="563"/>
      <c r="K22" s="563"/>
    </row>
    <row r="23" spans="2:11" ht="19.5" thickBot="1">
      <c r="B23" s="207">
        <v>9</v>
      </c>
      <c r="C23" s="688"/>
      <c r="D23" s="689"/>
      <c r="E23" s="689"/>
      <c r="F23" s="689"/>
      <c r="G23" s="689"/>
      <c r="H23" s="689"/>
      <c r="I23" s="690"/>
      <c r="J23" s="563"/>
      <c r="K23" s="563"/>
    </row>
    <row r="24" spans="2:11" ht="19.5" thickBot="1">
      <c r="B24" s="207">
        <v>10</v>
      </c>
      <c r="C24" s="688"/>
      <c r="D24" s="689"/>
      <c r="E24" s="689"/>
      <c r="F24" s="689"/>
      <c r="G24" s="689"/>
      <c r="H24" s="689"/>
      <c r="I24" s="690"/>
      <c r="J24" s="563"/>
      <c r="K24" s="563"/>
    </row>
    <row r="25" spans="2:11" ht="18.75" customHeight="1">
      <c r="B25" s="691" t="s">
        <v>115</v>
      </c>
      <c r="C25" s="692"/>
      <c r="D25" s="692"/>
      <c r="E25" s="692"/>
      <c r="F25" s="692"/>
      <c r="G25" s="692"/>
      <c r="H25" s="692"/>
      <c r="I25" s="692"/>
      <c r="J25" s="692"/>
      <c r="K25" s="693"/>
    </row>
    <row r="26" spans="2:11" ht="23.25" customHeight="1">
      <c r="B26" s="694" t="s">
        <v>238</v>
      </c>
      <c r="C26" s="695"/>
      <c r="D26" s="695"/>
      <c r="E26" s="695"/>
      <c r="F26" s="695"/>
      <c r="G26" s="695"/>
      <c r="H26" s="695"/>
      <c r="I26" s="695"/>
      <c r="J26" s="695"/>
      <c r="K26" s="696"/>
    </row>
    <row r="27" spans="2:11" ht="34.5" customHeight="1">
      <c r="B27" s="694" t="s">
        <v>1002</v>
      </c>
      <c r="C27" s="695"/>
      <c r="D27" s="695"/>
      <c r="E27" s="695"/>
      <c r="F27" s="695"/>
      <c r="G27" s="695"/>
      <c r="H27" s="695"/>
      <c r="I27" s="695"/>
      <c r="J27" s="695"/>
      <c r="K27" s="696"/>
    </row>
    <row r="28" spans="2:11" ht="34.5" customHeight="1" thickBot="1">
      <c r="B28" s="697" t="s">
        <v>1003</v>
      </c>
      <c r="C28" s="698"/>
      <c r="D28" s="698"/>
      <c r="E28" s="698"/>
      <c r="F28" s="698"/>
      <c r="G28" s="698"/>
      <c r="H28" s="698"/>
      <c r="I28" s="698"/>
      <c r="J28" s="698"/>
      <c r="K28" s="699"/>
    </row>
    <row r="29" spans="2:11" ht="26.25">
      <c r="B29" s="38"/>
    </row>
    <row r="30" spans="2:11" ht="26.25">
      <c r="B30" s="538" t="s">
        <v>583</v>
      </c>
      <c r="C30" s="538"/>
      <c r="D30" s="538"/>
      <c r="E30" s="538"/>
      <c r="F30" s="538"/>
      <c r="G30" s="538"/>
      <c r="H30" s="538"/>
      <c r="I30" s="538"/>
      <c r="J30" s="538"/>
      <c r="K30" s="538"/>
    </row>
    <row r="31" spans="2:11" ht="21.75">
      <c r="B31" s="285">
        <v>2.1</v>
      </c>
    </row>
    <row r="32" spans="2:11" ht="9.75" customHeight="1" thickBot="1">
      <c r="B32" s="107"/>
    </row>
    <row r="33" spans="2:11" ht="59.25" customHeight="1" thickBot="1">
      <c r="B33" s="212" t="s">
        <v>529</v>
      </c>
      <c r="C33" s="588" t="s">
        <v>584</v>
      </c>
      <c r="D33" s="588"/>
      <c r="E33" s="588"/>
      <c r="F33" s="588"/>
      <c r="G33" s="588"/>
      <c r="H33" s="212" t="s">
        <v>585</v>
      </c>
      <c r="I33" s="212" t="s">
        <v>586</v>
      </c>
      <c r="J33" s="212" t="s">
        <v>587</v>
      </c>
      <c r="K33" s="212" t="s">
        <v>242</v>
      </c>
    </row>
    <row r="34" spans="2:11" ht="26.25" customHeight="1" thickBot="1">
      <c r="B34" s="932" t="s">
        <v>588</v>
      </c>
      <c r="C34" s="932"/>
      <c r="D34" s="932"/>
      <c r="E34" s="932"/>
      <c r="F34" s="932"/>
      <c r="G34" s="932"/>
      <c r="H34" s="932"/>
      <c r="I34" s="932"/>
      <c r="J34" s="932"/>
      <c r="K34" s="932"/>
    </row>
    <row r="35" spans="2:11" ht="22.5" customHeight="1" thickBot="1">
      <c r="B35" s="207">
        <v>1</v>
      </c>
      <c r="C35" s="564" t="s">
        <v>500</v>
      </c>
      <c r="D35" s="564"/>
      <c r="E35" s="564"/>
      <c r="F35" s="564"/>
      <c r="G35" s="564"/>
      <c r="H35" s="377"/>
      <c r="I35" s="377">
        <f t="shared" ref="H35:I44" si="0">H35*25</f>
        <v>0</v>
      </c>
      <c r="J35" s="377">
        <f>H35*220</f>
        <v>0</v>
      </c>
      <c r="K35" s="105"/>
    </row>
    <row r="36" spans="2:11" ht="19.5" thickBot="1">
      <c r="B36" s="207">
        <v>2</v>
      </c>
      <c r="C36" s="564" t="s">
        <v>589</v>
      </c>
      <c r="D36" s="564"/>
      <c r="E36" s="564"/>
      <c r="F36" s="564"/>
      <c r="G36" s="564"/>
      <c r="H36" s="377"/>
      <c r="I36" s="377">
        <f t="shared" si="0"/>
        <v>0</v>
      </c>
      <c r="J36" s="377">
        <f t="shared" ref="J36:J44" si="1">H36*220</f>
        <v>0</v>
      </c>
      <c r="K36" s="105"/>
    </row>
    <row r="37" spans="2:11" ht="37.5" customHeight="1" thickBot="1">
      <c r="B37" s="207">
        <v>3</v>
      </c>
      <c r="C37" s="564" t="s">
        <v>590</v>
      </c>
      <c r="D37" s="564"/>
      <c r="E37" s="564"/>
      <c r="F37" s="564"/>
      <c r="G37" s="564"/>
      <c r="H37" s="377"/>
      <c r="I37" s="377">
        <f t="shared" si="0"/>
        <v>0</v>
      </c>
      <c r="J37" s="377">
        <f t="shared" si="1"/>
        <v>0</v>
      </c>
      <c r="K37" s="105"/>
    </row>
    <row r="38" spans="2:11" ht="41.25" customHeight="1" thickBot="1">
      <c r="B38" s="207">
        <v>4</v>
      </c>
      <c r="C38" s="564" t="s">
        <v>591</v>
      </c>
      <c r="D38" s="564"/>
      <c r="E38" s="564"/>
      <c r="F38" s="564"/>
      <c r="G38" s="564"/>
      <c r="H38" s="377"/>
      <c r="I38" s="377">
        <f t="shared" si="0"/>
        <v>0</v>
      </c>
      <c r="J38" s="377">
        <f t="shared" si="1"/>
        <v>0</v>
      </c>
      <c r="K38" s="105"/>
    </row>
    <row r="39" spans="2:11" ht="39.75" customHeight="1" thickBot="1">
      <c r="B39" s="207">
        <v>5</v>
      </c>
      <c r="C39" s="564" t="s">
        <v>592</v>
      </c>
      <c r="D39" s="564"/>
      <c r="E39" s="564"/>
      <c r="F39" s="564"/>
      <c r="G39" s="564"/>
      <c r="H39" s="377"/>
      <c r="I39" s="377">
        <f t="shared" si="0"/>
        <v>0</v>
      </c>
      <c r="J39" s="377">
        <f t="shared" si="1"/>
        <v>0</v>
      </c>
      <c r="K39" s="105"/>
    </row>
    <row r="40" spans="2:11" ht="40.5" customHeight="1" thickBot="1">
      <c r="B40" s="207">
        <v>6</v>
      </c>
      <c r="C40" s="564" t="s">
        <v>593</v>
      </c>
      <c r="D40" s="564"/>
      <c r="E40" s="564"/>
      <c r="F40" s="564"/>
      <c r="G40" s="564"/>
      <c r="H40" s="377"/>
      <c r="I40" s="377">
        <f t="shared" si="0"/>
        <v>0</v>
      </c>
      <c r="J40" s="377">
        <f t="shared" si="1"/>
        <v>0</v>
      </c>
      <c r="K40" s="105"/>
    </row>
    <row r="41" spans="2:11" ht="37.5" customHeight="1" thickBot="1">
      <c r="B41" s="207">
        <v>7</v>
      </c>
      <c r="C41" s="564" t="s">
        <v>594</v>
      </c>
      <c r="D41" s="564"/>
      <c r="E41" s="564"/>
      <c r="F41" s="564"/>
      <c r="G41" s="564"/>
      <c r="H41" s="377"/>
      <c r="I41" s="377">
        <f t="shared" si="0"/>
        <v>0</v>
      </c>
      <c r="J41" s="377">
        <f t="shared" si="1"/>
        <v>0</v>
      </c>
      <c r="K41" s="105"/>
    </row>
    <row r="42" spans="2:11" ht="40.5" customHeight="1" thickBot="1">
      <c r="B42" s="207">
        <v>8</v>
      </c>
      <c r="C42" s="564" t="s">
        <v>1004</v>
      </c>
      <c r="D42" s="564"/>
      <c r="E42" s="564"/>
      <c r="F42" s="564"/>
      <c r="G42" s="564"/>
      <c r="H42" s="377"/>
      <c r="I42" s="377">
        <f t="shared" si="0"/>
        <v>0</v>
      </c>
      <c r="J42" s="377">
        <f t="shared" si="1"/>
        <v>0</v>
      </c>
      <c r="K42" s="105"/>
    </row>
    <row r="43" spans="2:11" ht="39" customHeight="1" thickBot="1">
      <c r="B43" s="207">
        <v>9</v>
      </c>
      <c r="C43" s="564" t="s">
        <v>1005</v>
      </c>
      <c r="D43" s="564"/>
      <c r="E43" s="564"/>
      <c r="F43" s="564"/>
      <c r="G43" s="564"/>
      <c r="H43" s="377"/>
      <c r="I43" s="377">
        <f t="shared" si="0"/>
        <v>0</v>
      </c>
      <c r="J43" s="377">
        <f t="shared" si="1"/>
        <v>0</v>
      </c>
      <c r="K43" s="105"/>
    </row>
    <row r="44" spans="2:11" ht="19.5" thickBot="1">
      <c r="B44" s="207">
        <v>10</v>
      </c>
      <c r="C44" s="564" t="s">
        <v>595</v>
      </c>
      <c r="D44" s="564"/>
      <c r="E44" s="564"/>
      <c r="F44" s="564"/>
      <c r="G44" s="564"/>
      <c r="H44" s="377">
        <f t="shared" si="0"/>
        <v>0</v>
      </c>
      <c r="I44" s="377">
        <f t="shared" si="0"/>
        <v>0</v>
      </c>
      <c r="J44" s="377">
        <f t="shared" si="1"/>
        <v>0</v>
      </c>
      <c r="K44" s="105"/>
    </row>
    <row r="45" spans="2:11" ht="30" customHeight="1" thickBot="1">
      <c r="B45" s="560" t="s">
        <v>596</v>
      </c>
      <c r="C45" s="561"/>
      <c r="D45" s="561"/>
      <c r="E45" s="561"/>
      <c r="F45" s="561"/>
      <c r="G45" s="384" t="s">
        <v>183</v>
      </c>
      <c r="H45" s="383">
        <f t="shared" ref="H45:I45" si="2">SUM(H35:H44)</f>
        <v>0</v>
      </c>
      <c r="I45" s="383">
        <f t="shared" si="2"/>
        <v>0</v>
      </c>
      <c r="J45" s="383">
        <f>SUM(J35:J44)</f>
        <v>0</v>
      </c>
      <c r="K45" s="105"/>
    </row>
    <row r="46" spans="2:11" ht="19.5" customHeight="1" thickBot="1">
      <c r="B46" s="691" t="s">
        <v>597</v>
      </c>
      <c r="C46" s="692"/>
      <c r="D46" s="692"/>
      <c r="E46" s="692"/>
      <c r="F46" s="692"/>
      <c r="G46" s="692"/>
      <c r="H46" s="692"/>
      <c r="I46" s="692"/>
      <c r="J46" s="692"/>
      <c r="K46" s="692"/>
    </row>
    <row r="47" spans="2:11" ht="27.75" customHeight="1" thickBot="1">
      <c r="B47" s="207">
        <v>1</v>
      </c>
      <c r="C47" s="564" t="s">
        <v>598</v>
      </c>
      <c r="D47" s="564"/>
      <c r="E47" s="564"/>
      <c r="F47" s="564"/>
      <c r="G47" s="564"/>
      <c r="H47" s="381"/>
      <c r="I47" s="382">
        <f t="shared" ref="I47" si="3">H47*25</f>
        <v>0</v>
      </c>
      <c r="J47" s="381">
        <f t="shared" ref="J47" si="4">H47*220</f>
        <v>0</v>
      </c>
      <c r="K47" s="105"/>
    </row>
    <row r="48" spans="2:11" ht="37.5" customHeight="1" thickBot="1">
      <c r="B48" s="212" t="s">
        <v>572</v>
      </c>
      <c r="C48" s="564" t="s">
        <v>1006</v>
      </c>
      <c r="D48" s="564"/>
      <c r="E48" s="564"/>
      <c r="F48" s="564"/>
      <c r="G48" s="564"/>
      <c r="H48" s="381"/>
      <c r="I48" s="382">
        <f>H48*30</f>
        <v>0</v>
      </c>
      <c r="J48" s="381">
        <f>H48*365</f>
        <v>0</v>
      </c>
      <c r="K48" s="105"/>
    </row>
    <row r="49" spans="2:11" ht="23.25" customHeight="1" thickBot="1">
      <c r="B49" s="207">
        <v>3</v>
      </c>
      <c r="C49" s="564" t="s">
        <v>599</v>
      </c>
      <c r="D49" s="564"/>
      <c r="E49" s="564"/>
      <c r="F49" s="564"/>
      <c r="G49" s="564"/>
      <c r="H49" s="377"/>
      <c r="I49" s="377">
        <f t="shared" ref="I49" si="5">H49*25</f>
        <v>0</v>
      </c>
      <c r="J49" s="377">
        <f t="shared" ref="J49" si="6">H49*220</f>
        <v>0</v>
      </c>
      <c r="K49" s="105"/>
    </row>
    <row r="50" spans="2:11" ht="27.75" customHeight="1" thickBot="1">
      <c r="B50" s="612" t="s">
        <v>600</v>
      </c>
      <c r="C50" s="612"/>
      <c r="D50" s="612"/>
      <c r="E50" s="612"/>
      <c r="F50" s="612"/>
      <c r="G50" s="246" t="s">
        <v>187</v>
      </c>
      <c r="H50" s="385">
        <f>SUM(H47:H49)</f>
        <v>0</v>
      </c>
      <c r="I50" s="385">
        <f>SUM(I47:I49)</f>
        <v>0</v>
      </c>
      <c r="J50" s="383">
        <f>SUM(J47:J49)</f>
        <v>0</v>
      </c>
      <c r="K50" s="105"/>
    </row>
    <row r="51" spans="2:11" ht="27.75" customHeight="1" thickBot="1">
      <c r="B51" s="612" t="s">
        <v>601</v>
      </c>
      <c r="C51" s="612"/>
      <c r="D51" s="612"/>
      <c r="E51" s="612"/>
      <c r="F51" s="612"/>
      <c r="G51" s="246" t="s">
        <v>1007</v>
      </c>
      <c r="H51" s="385">
        <f>H45+H50</f>
        <v>0</v>
      </c>
      <c r="I51" s="385">
        <f t="shared" ref="I51:J51" si="7">I45+I50</f>
        <v>0</v>
      </c>
      <c r="J51" s="383">
        <f t="shared" si="7"/>
        <v>0</v>
      </c>
      <c r="K51" s="105"/>
    </row>
    <row r="52" spans="2:11" ht="25.5" customHeight="1">
      <c r="B52" s="282" t="s">
        <v>602</v>
      </c>
      <c r="C52" s="1008" t="s">
        <v>603</v>
      </c>
      <c r="D52" s="1008"/>
      <c r="E52" s="1008"/>
      <c r="F52" s="1008"/>
      <c r="G52" s="1008"/>
      <c r="H52" s="1008"/>
      <c r="I52" s="1008"/>
      <c r="J52" s="1008"/>
      <c r="K52" s="1008"/>
    </row>
    <row r="53" spans="2:11" ht="56.25" customHeight="1">
      <c r="C53" s="1009" t="s">
        <v>604</v>
      </c>
      <c r="D53" s="1009"/>
      <c r="E53" s="1009"/>
      <c r="F53" s="1009"/>
      <c r="G53" s="1009"/>
      <c r="H53" s="1009"/>
      <c r="I53" s="1009"/>
      <c r="J53" s="1009"/>
      <c r="K53" s="1009"/>
    </row>
    <row r="54" spans="2:11" ht="26.25">
      <c r="B54" s="172">
        <v>2.2000000000000002</v>
      </c>
    </row>
    <row r="55" spans="2:11" ht="41.25" customHeight="1">
      <c r="B55" s="1010" t="s">
        <v>605</v>
      </c>
      <c r="C55" s="1010"/>
      <c r="D55" s="1010"/>
      <c r="E55" s="1010" t="s">
        <v>467</v>
      </c>
      <c r="F55" s="934">
        <f>H51</f>
        <v>0</v>
      </c>
      <c r="G55" s="935"/>
      <c r="H55" s="652" t="s">
        <v>1008</v>
      </c>
      <c r="I55" s="652"/>
      <c r="J55" s="652"/>
      <c r="K55" s="652"/>
    </row>
    <row r="56" spans="2:11" ht="28.5" customHeight="1">
      <c r="B56" s="1010"/>
      <c r="C56" s="1010"/>
      <c r="D56" s="1010"/>
      <c r="E56" s="1010"/>
      <c r="F56" s="934">
        <f>GENERAL!Q56</f>
        <v>0</v>
      </c>
      <c r="G56" s="935"/>
      <c r="H56" s="1007" t="s">
        <v>1009</v>
      </c>
      <c r="I56" s="1007"/>
      <c r="J56" s="1007"/>
      <c r="K56" s="1007"/>
    </row>
    <row r="57" spans="2:11" ht="27.75" customHeight="1">
      <c r="B57" s="45"/>
      <c r="E57" s="216" t="s">
        <v>467</v>
      </c>
      <c r="F57" s="936" t="e">
        <f>F55/F56</f>
        <v>#DIV/0!</v>
      </c>
      <c r="G57" s="937"/>
      <c r="H57" s="72" t="s">
        <v>1010</v>
      </c>
    </row>
    <row r="58" spans="2:11" ht="22.5">
      <c r="B58" s="167"/>
    </row>
    <row r="59" spans="2:11" ht="27.75" customHeight="1">
      <c r="B59" s="172">
        <v>2.2999999999999998</v>
      </c>
      <c r="C59" s="1002" t="s">
        <v>606</v>
      </c>
      <c r="D59" s="1002"/>
      <c r="E59" s="1002"/>
      <c r="F59" s="1002"/>
      <c r="G59" s="1002"/>
      <c r="H59" s="1002"/>
      <c r="I59" s="1002"/>
      <c r="J59" s="1002"/>
      <c r="K59" s="1002"/>
    </row>
    <row r="60" spans="2:11">
      <c r="B60" s="45"/>
    </row>
    <row r="61" spans="2:11" ht="21.75">
      <c r="B61" s="524" t="s">
        <v>607</v>
      </c>
      <c r="C61" s="524"/>
    </row>
    <row r="62" spans="2:11" ht="33.75" customHeight="1">
      <c r="B62" s="678" t="s">
        <v>608</v>
      </c>
      <c r="C62" s="678"/>
      <c r="D62" s="678"/>
      <c r="E62" s="678"/>
      <c r="F62" s="678"/>
      <c r="G62" s="678"/>
      <c r="H62" s="678"/>
      <c r="I62" s="678"/>
      <c r="J62" s="678"/>
      <c r="K62" s="678"/>
    </row>
    <row r="63" spans="2:11" ht="21.75">
      <c r="B63" s="162"/>
    </row>
    <row r="64" spans="2:11" ht="30.75" customHeight="1">
      <c r="B64" s="524" t="s">
        <v>609</v>
      </c>
      <c r="C64" s="524"/>
    </row>
    <row r="65" spans="2:11" ht="47.25" customHeight="1">
      <c r="B65" s="678" t="s">
        <v>610</v>
      </c>
      <c r="C65" s="678"/>
      <c r="D65" s="678"/>
      <c r="E65" s="678"/>
      <c r="F65" s="678"/>
      <c r="G65" s="678"/>
      <c r="H65" s="678"/>
      <c r="I65" s="678"/>
      <c r="J65" s="678"/>
      <c r="K65" s="678"/>
    </row>
    <row r="66" spans="2:11" ht="34.5" customHeight="1">
      <c r="B66" s="39" t="s">
        <v>467</v>
      </c>
      <c r="C66" s="1013" t="s">
        <v>1011</v>
      </c>
      <c r="D66" s="1013"/>
      <c r="E66" s="1013"/>
      <c r="F66" s="1013"/>
      <c r="G66" s="1013"/>
      <c r="H66" s="1013"/>
      <c r="I66" s="1013"/>
      <c r="J66" s="1013"/>
      <c r="K66" s="1013"/>
    </row>
    <row r="67" spans="2:11" ht="34.5" customHeight="1">
      <c r="C67" s="862"/>
      <c r="D67" s="862"/>
      <c r="E67" s="678" t="s">
        <v>1012</v>
      </c>
      <c r="F67" s="678"/>
      <c r="G67" s="678"/>
      <c r="H67" s="678"/>
      <c r="I67" s="678"/>
      <c r="J67" s="678"/>
      <c r="K67" s="678"/>
    </row>
    <row r="68" spans="2:11" ht="34.5" customHeight="1">
      <c r="B68" s="45" t="s">
        <v>467</v>
      </c>
      <c r="C68" s="936"/>
      <c r="D68" s="937"/>
      <c r="E68" s="43" t="s">
        <v>867</v>
      </c>
    </row>
    <row r="69" spans="2:11" ht="21.75">
      <c r="B69" s="524" t="s">
        <v>611</v>
      </c>
      <c r="C69" s="524"/>
    </row>
    <row r="70" spans="2:11" ht="25.5" customHeight="1">
      <c r="B70" s="678" t="s">
        <v>612</v>
      </c>
      <c r="C70" s="678"/>
      <c r="D70" s="678"/>
      <c r="E70" s="678"/>
      <c r="F70" s="678"/>
      <c r="G70" s="678"/>
      <c r="H70" s="678"/>
      <c r="I70" s="678"/>
      <c r="J70" s="678"/>
      <c r="K70" s="678"/>
    </row>
    <row r="71" spans="2:11" ht="25.5" customHeight="1">
      <c r="B71" s="18"/>
    </row>
    <row r="72" spans="2:11" ht="27" thickBot="1">
      <c r="B72" s="172">
        <v>2.4</v>
      </c>
    </row>
    <row r="73" spans="2:11" s="102" customFormat="1" ht="50.25" customHeight="1" thickBot="1">
      <c r="B73" s="206" t="s">
        <v>5</v>
      </c>
      <c r="C73" s="457" t="s">
        <v>613</v>
      </c>
      <c r="D73" s="457"/>
      <c r="E73" s="457"/>
      <c r="F73" s="457"/>
      <c r="G73" s="457"/>
      <c r="H73" s="457" t="s">
        <v>98</v>
      </c>
      <c r="I73" s="457"/>
      <c r="J73" s="457" t="s">
        <v>154</v>
      </c>
      <c r="K73" s="457"/>
    </row>
    <row r="74" spans="2:11" ht="37.5" customHeight="1" thickBot="1">
      <c r="B74" s="211">
        <v>1</v>
      </c>
      <c r="C74" s="708" t="s">
        <v>614</v>
      </c>
      <c r="D74" s="708"/>
      <c r="E74" s="708"/>
      <c r="F74" s="708"/>
      <c r="G74" s="708"/>
      <c r="H74" s="525">
        <v>15</v>
      </c>
      <c r="I74" s="526"/>
      <c r="J74" s="503"/>
      <c r="K74" s="505"/>
    </row>
    <row r="75" spans="2:11" ht="37.5" customHeight="1" thickBot="1">
      <c r="B75" s="211">
        <v>2</v>
      </c>
      <c r="C75" s="708" t="s">
        <v>615</v>
      </c>
      <c r="D75" s="708"/>
      <c r="E75" s="708"/>
      <c r="F75" s="708"/>
      <c r="G75" s="708"/>
      <c r="H75" s="708" t="s">
        <v>616</v>
      </c>
      <c r="I75" s="708"/>
      <c r="J75" s="1011"/>
      <c r="K75" s="1012"/>
    </row>
    <row r="76" spans="2:11" ht="37.5" customHeight="1" thickBot="1">
      <c r="B76" s="211">
        <v>3</v>
      </c>
      <c r="C76" s="708" t="s">
        <v>617</v>
      </c>
      <c r="D76" s="708"/>
      <c r="E76" s="708"/>
      <c r="F76" s="708"/>
      <c r="G76" s="708"/>
      <c r="H76" s="500">
        <v>0</v>
      </c>
      <c r="I76" s="500"/>
      <c r="J76" s="506"/>
      <c r="K76" s="508"/>
    </row>
    <row r="77" spans="2:11" ht="19.5" customHeight="1">
      <c r="B77" s="38"/>
    </row>
    <row r="78" spans="2:11" ht="37.5" customHeight="1">
      <c r="B78" s="538" t="s">
        <v>1014</v>
      </c>
      <c r="C78" s="538"/>
      <c r="D78" s="538"/>
      <c r="E78" s="538"/>
      <c r="F78" s="538"/>
      <c r="G78" s="538"/>
      <c r="H78" s="538"/>
      <c r="I78" s="538"/>
      <c r="J78" s="538"/>
      <c r="K78" s="538"/>
    </row>
    <row r="79" spans="2:11" ht="48" customHeight="1">
      <c r="B79" s="57">
        <v>3.1</v>
      </c>
      <c r="C79" s="678" t="s">
        <v>1015</v>
      </c>
      <c r="D79" s="678"/>
      <c r="E79" s="678"/>
      <c r="F79" s="678"/>
      <c r="G79" s="678"/>
      <c r="H79" s="678"/>
      <c r="I79" s="678"/>
      <c r="J79" s="678"/>
      <c r="K79" s="678"/>
    </row>
    <row r="80" spans="2:11" ht="48" customHeight="1">
      <c r="B80" s="43"/>
      <c r="C80" s="739" t="s">
        <v>1016</v>
      </c>
      <c r="D80" s="739"/>
      <c r="E80" s="739"/>
      <c r="F80" s="739"/>
      <c r="G80" s="386" t="s">
        <v>1094</v>
      </c>
    </row>
    <row r="81" spans="2:11" ht="48" customHeight="1">
      <c r="B81" s="57">
        <v>3.2</v>
      </c>
      <c r="C81" s="678" t="s">
        <v>618</v>
      </c>
      <c r="D81" s="678"/>
      <c r="E81" s="678"/>
      <c r="F81" s="678"/>
      <c r="G81" s="678"/>
      <c r="H81" s="678"/>
      <c r="I81" s="678"/>
      <c r="J81" s="678"/>
      <c r="K81" s="678"/>
    </row>
    <row r="82" spans="2:11" ht="15.75" thickBot="1">
      <c r="B82" s="45"/>
    </row>
    <row r="83" spans="2:11" ht="45.75" customHeight="1" thickBot="1">
      <c r="C83" s="457" t="s">
        <v>619</v>
      </c>
      <c r="D83" s="457"/>
      <c r="E83" s="457"/>
      <c r="F83" s="457"/>
      <c r="G83" s="457" t="s">
        <v>620</v>
      </c>
      <c r="H83" s="457"/>
      <c r="I83" s="457"/>
      <c r="J83" s="457"/>
    </row>
    <row r="84" spans="2:11" ht="36" customHeight="1" thickBot="1">
      <c r="C84" s="708" t="s">
        <v>621</v>
      </c>
      <c r="D84" s="708"/>
      <c r="E84" s="708"/>
      <c r="F84" s="708"/>
      <c r="G84" s="708" t="s">
        <v>622</v>
      </c>
      <c r="H84" s="708"/>
      <c r="I84" s="708"/>
      <c r="J84" s="708"/>
    </row>
    <row r="85" spans="2:11" ht="36" customHeight="1" thickBot="1">
      <c r="C85" s="708" t="s">
        <v>623</v>
      </c>
      <c r="D85" s="708"/>
      <c r="E85" s="708"/>
      <c r="F85" s="708"/>
      <c r="G85" s="708" t="s">
        <v>624</v>
      </c>
      <c r="H85" s="708"/>
      <c r="I85" s="708"/>
      <c r="J85" s="708"/>
    </row>
    <row r="86" spans="2:11" ht="36" customHeight="1" thickBot="1">
      <c r="C86" s="708" t="s">
        <v>625</v>
      </c>
      <c r="D86" s="708"/>
      <c r="E86" s="708"/>
      <c r="F86" s="708"/>
      <c r="G86" s="708" t="s">
        <v>626</v>
      </c>
      <c r="H86" s="708"/>
      <c r="I86" s="708"/>
      <c r="J86" s="708"/>
    </row>
    <row r="87" spans="2:11" ht="36" customHeight="1" thickBot="1">
      <c r="C87" s="708" t="s">
        <v>627</v>
      </c>
      <c r="D87" s="708"/>
      <c r="E87" s="708"/>
      <c r="F87" s="708"/>
      <c r="G87" s="708" t="s">
        <v>628</v>
      </c>
      <c r="H87" s="708"/>
      <c r="I87" s="708"/>
      <c r="J87" s="708"/>
    </row>
    <row r="88" spans="2:11" ht="36" customHeight="1" thickBot="1">
      <c r="C88" s="708" t="s">
        <v>629</v>
      </c>
      <c r="D88" s="708"/>
      <c r="E88" s="708"/>
      <c r="F88" s="708"/>
      <c r="G88" s="708" t="s">
        <v>630</v>
      </c>
      <c r="H88" s="708"/>
      <c r="I88" s="708"/>
      <c r="J88" s="708"/>
    </row>
    <row r="89" spans="2:11">
      <c r="B89" s="45"/>
    </row>
    <row r="90" spans="2:11">
      <c r="B90" s="45"/>
    </row>
    <row r="91" spans="2:11">
      <c r="B91" s="18"/>
    </row>
    <row r="92" spans="2:11" ht="21.75" customHeight="1">
      <c r="B92" s="524" t="s">
        <v>631</v>
      </c>
      <c r="C92" s="524"/>
      <c r="D92" s="524"/>
      <c r="E92" s="524"/>
      <c r="F92" s="524"/>
      <c r="G92" s="524"/>
      <c r="H92" s="524"/>
      <c r="I92" s="524"/>
      <c r="J92" s="524"/>
      <c r="K92" s="524"/>
    </row>
    <row r="93" spans="2:11">
      <c r="B93" s="18"/>
    </row>
    <row r="94" spans="2:11">
      <c r="B94" s="18"/>
    </row>
    <row r="95" spans="2:11" ht="25.5" customHeight="1"/>
    <row r="96" spans="2:11" ht="25.5" customHeight="1"/>
    <row r="97" spans="2:11" ht="25.5" customHeight="1"/>
    <row r="98" spans="2:11" ht="25.5" customHeight="1"/>
    <row r="99" spans="2:11" ht="25.5" customHeight="1"/>
    <row r="100" spans="2:11" ht="25.5" customHeight="1"/>
    <row r="101" spans="2:11" ht="25.5" customHeight="1"/>
    <row r="102" spans="2:11" ht="25.5" customHeight="1"/>
    <row r="103" spans="2:11" ht="25.5" customHeight="1"/>
    <row r="104" spans="2:11" ht="27.75" customHeight="1" thickBot="1">
      <c r="B104" s="50">
        <v>3.3</v>
      </c>
      <c r="C104" s="611" t="s">
        <v>632</v>
      </c>
      <c r="D104" s="611"/>
      <c r="E104" s="611"/>
      <c r="F104" s="611"/>
      <c r="G104" s="611"/>
      <c r="H104" s="611"/>
      <c r="I104" s="611"/>
      <c r="J104" s="611"/>
      <c r="K104" s="611"/>
    </row>
    <row r="105" spans="2:11" ht="112.5" customHeight="1" thickBot="1">
      <c r="B105" s="612" t="s">
        <v>5</v>
      </c>
      <c r="C105" s="612" t="s">
        <v>633</v>
      </c>
      <c r="D105" s="612"/>
      <c r="E105" s="612" t="s">
        <v>619</v>
      </c>
      <c r="F105" s="612" t="s">
        <v>634</v>
      </c>
      <c r="G105" s="612"/>
      <c r="H105" s="612" t="s">
        <v>635</v>
      </c>
      <c r="I105" s="612" t="s">
        <v>636</v>
      </c>
      <c r="J105" s="401" t="s">
        <v>1125</v>
      </c>
      <c r="K105" s="401" t="s">
        <v>637</v>
      </c>
    </row>
    <row r="106" spans="2:11" ht="57" thickBot="1">
      <c r="B106" s="612"/>
      <c r="C106" s="612"/>
      <c r="D106" s="612"/>
      <c r="E106" s="612"/>
      <c r="F106" s="612"/>
      <c r="G106" s="612"/>
      <c r="H106" s="612"/>
      <c r="I106" s="612"/>
      <c r="J106" s="401" t="s">
        <v>1126</v>
      </c>
      <c r="K106" s="401" t="s">
        <v>1127</v>
      </c>
    </row>
    <row r="107" spans="2:11" ht="19.5" customHeight="1" thickBot="1">
      <c r="B107" s="563">
        <v>1</v>
      </c>
      <c r="C107" s="588" t="s">
        <v>638</v>
      </c>
      <c r="D107" s="588"/>
      <c r="E107" s="588" t="s">
        <v>639</v>
      </c>
      <c r="F107" s="563">
        <v>1</v>
      </c>
      <c r="G107" s="563"/>
      <c r="H107" s="212" t="s">
        <v>640</v>
      </c>
      <c r="I107" s="212" t="s">
        <v>622</v>
      </c>
      <c r="J107" s="1004">
        <v>0</v>
      </c>
      <c r="K107" s="1004">
        <v>0</v>
      </c>
    </row>
    <row r="108" spans="2:11" ht="19.5" thickBot="1">
      <c r="B108" s="563"/>
      <c r="C108" s="588"/>
      <c r="D108" s="588"/>
      <c r="E108" s="588"/>
      <c r="F108" s="563">
        <v>1</v>
      </c>
      <c r="G108" s="563"/>
      <c r="H108" s="212" t="s">
        <v>640</v>
      </c>
      <c r="I108" s="212" t="s">
        <v>624</v>
      </c>
      <c r="J108" s="1003"/>
      <c r="K108" s="1003"/>
    </row>
    <row r="109" spans="2:11" ht="19.5" thickBot="1">
      <c r="B109" s="563"/>
      <c r="C109" s="588"/>
      <c r="D109" s="588"/>
      <c r="E109" s="588"/>
      <c r="F109" s="563">
        <v>1</v>
      </c>
      <c r="G109" s="563"/>
      <c r="H109" s="212" t="s">
        <v>640</v>
      </c>
      <c r="I109" s="212" t="s">
        <v>626</v>
      </c>
      <c r="J109" s="1003"/>
      <c r="K109" s="1003"/>
    </row>
    <row r="110" spans="2:11" ht="19.5" thickBot="1">
      <c r="B110" s="563"/>
      <c r="C110" s="588"/>
      <c r="D110" s="588"/>
      <c r="E110" s="588"/>
      <c r="F110" s="563">
        <v>1</v>
      </c>
      <c r="G110" s="563"/>
      <c r="H110" s="212" t="s">
        <v>640</v>
      </c>
      <c r="I110" s="212" t="s">
        <v>628</v>
      </c>
      <c r="J110" s="1003"/>
      <c r="K110" s="1003"/>
    </row>
    <row r="111" spans="2:11" ht="19.5" thickBot="1">
      <c r="B111" s="563"/>
      <c r="C111" s="588"/>
      <c r="D111" s="588"/>
      <c r="E111" s="212" t="s">
        <v>641</v>
      </c>
      <c r="F111" s="563">
        <v>1</v>
      </c>
      <c r="G111" s="563"/>
      <c r="H111" s="212" t="s">
        <v>640</v>
      </c>
      <c r="I111" s="212" t="s">
        <v>630</v>
      </c>
      <c r="J111" s="1005"/>
      <c r="K111" s="1005"/>
    </row>
    <row r="112" spans="2:11" ht="19.5" customHeight="1" thickBot="1">
      <c r="B112" s="207">
        <v>2</v>
      </c>
      <c r="C112" s="564" t="s">
        <v>642</v>
      </c>
      <c r="D112" s="564"/>
      <c r="E112" s="564"/>
      <c r="F112" s="564"/>
      <c r="G112" s="564"/>
      <c r="H112" s="564"/>
      <c r="I112" s="564"/>
      <c r="J112" s="564"/>
      <c r="K112" s="564"/>
    </row>
    <row r="113" spans="2:11" ht="21" customHeight="1" thickBot="1">
      <c r="B113" s="1014">
        <v>2.1</v>
      </c>
      <c r="C113" s="588" t="s">
        <v>643</v>
      </c>
      <c r="D113" s="588"/>
      <c r="E113" s="588" t="s">
        <v>639</v>
      </c>
      <c r="F113" s="563">
        <v>1</v>
      </c>
      <c r="G113" s="563"/>
      <c r="H113" s="212" t="s">
        <v>644</v>
      </c>
      <c r="I113" s="212" t="s">
        <v>622</v>
      </c>
      <c r="J113" s="1004">
        <v>0</v>
      </c>
      <c r="K113" s="1004">
        <v>0</v>
      </c>
    </row>
    <row r="114" spans="2:11" ht="21" customHeight="1" thickBot="1">
      <c r="B114" s="1014"/>
      <c r="C114" s="588"/>
      <c r="D114" s="588"/>
      <c r="E114" s="588"/>
      <c r="F114" s="563">
        <v>1</v>
      </c>
      <c r="G114" s="563"/>
      <c r="H114" s="212" t="s">
        <v>644</v>
      </c>
      <c r="I114" s="212" t="s">
        <v>624</v>
      </c>
      <c r="J114" s="1003"/>
      <c r="K114" s="1003"/>
    </row>
    <row r="115" spans="2:11" ht="21" customHeight="1" thickBot="1">
      <c r="B115" s="1014">
        <v>2.2000000000000002</v>
      </c>
      <c r="C115" s="588" t="s">
        <v>645</v>
      </c>
      <c r="D115" s="588"/>
      <c r="E115" s="588" t="s">
        <v>639</v>
      </c>
      <c r="F115" s="563">
        <v>2</v>
      </c>
      <c r="G115" s="563"/>
      <c r="H115" s="212" t="s">
        <v>644</v>
      </c>
      <c r="I115" s="212" t="s">
        <v>622</v>
      </c>
      <c r="J115" s="1003"/>
      <c r="K115" s="1003"/>
    </row>
    <row r="116" spans="2:11" ht="21" customHeight="1" thickBot="1">
      <c r="B116" s="1014"/>
      <c r="C116" s="588"/>
      <c r="D116" s="588"/>
      <c r="E116" s="588"/>
      <c r="F116" s="563">
        <v>2</v>
      </c>
      <c r="G116" s="563"/>
      <c r="H116" s="212" t="s">
        <v>644</v>
      </c>
      <c r="I116" s="212" t="s">
        <v>624</v>
      </c>
      <c r="J116" s="1003"/>
      <c r="K116" s="1003"/>
    </row>
    <row r="117" spans="2:11" ht="29.25" customHeight="1" thickBot="1">
      <c r="B117" s="1014">
        <v>2.2999999999999998</v>
      </c>
      <c r="C117" s="588" t="s">
        <v>646</v>
      </c>
      <c r="D117" s="588"/>
      <c r="E117" s="588" t="s">
        <v>639</v>
      </c>
      <c r="F117" s="563">
        <v>2</v>
      </c>
      <c r="G117" s="563"/>
      <c r="H117" s="212" t="s">
        <v>644</v>
      </c>
      <c r="I117" s="212" t="s">
        <v>622</v>
      </c>
      <c r="J117" s="1003"/>
      <c r="K117" s="1003"/>
    </row>
    <row r="118" spans="2:11" ht="29.25" customHeight="1" thickBot="1">
      <c r="B118" s="1014"/>
      <c r="C118" s="588"/>
      <c r="D118" s="588"/>
      <c r="E118" s="588"/>
      <c r="F118" s="563">
        <v>2</v>
      </c>
      <c r="G118" s="563"/>
      <c r="H118" s="212" t="s">
        <v>644</v>
      </c>
      <c r="I118" s="212" t="s">
        <v>624</v>
      </c>
      <c r="J118" s="1005"/>
      <c r="K118" s="1005"/>
    </row>
    <row r="119" spans="2:11" ht="19.5" customHeight="1" thickBot="1">
      <c r="B119" s="614">
        <v>3</v>
      </c>
      <c r="C119" s="588" t="s">
        <v>647</v>
      </c>
      <c r="D119" s="588"/>
      <c r="E119" s="588" t="s">
        <v>639</v>
      </c>
      <c r="F119" s="563">
        <v>1</v>
      </c>
      <c r="G119" s="563"/>
      <c r="H119" s="212" t="s">
        <v>644</v>
      </c>
      <c r="I119" s="212" t="s">
        <v>622</v>
      </c>
      <c r="J119" s="1004">
        <v>0</v>
      </c>
      <c r="K119" s="1004">
        <v>0</v>
      </c>
    </row>
    <row r="120" spans="2:11" ht="19.5" customHeight="1" thickBot="1">
      <c r="B120" s="614"/>
      <c r="C120" s="588"/>
      <c r="D120" s="588"/>
      <c r="E120" s="588"/>
      <c r="F120" s="563">
        <v>1</v>
      </c>
      <c r="G120" s="563"/>
      <c r="H120" s="212" t="s">
        <v>644</v>
      </c>
      <c r="I120" s="212" t="s">
        <v>624</v>
      </c>
      <c r="J120" s="1003"/>
      <c r="K120" s="1003"/>
    </row>
    <row r="121" spans="2:11" ht="19.5" customHeight="1" thickBot="1">
      <c r="B121" s="614"/>
      <c r="C121" s="588"/>
      <c r="D121" s="588"/>
      <c r="E121" s="212" t="s">
        <v>641</v>
      </c>
      <c r="F121" s="563">
        <v>2</v>
      </c>
      <c r="G121" s="563"/>
      <c r="H121" s="212" t="s">
        <v>648</v>
      </c>
      <c r="I121" s="212" t="s">
        <v>630</v>
      </c>
      <c r="J121" s="1005"/>
      <c r="K121" s="1005"/>
    </row>
    <row r="122" spans="2:11" ht="19.5" customHeight="1" thickBot="1">
      <c r="B122" s="563">
        <v>4</v>
      </c>
      <c r="C122" s="588" t="s">
        <v>649</v>
      </c>
      <c r="D122" s="588"/>
      <c r="E122" s="588" t="s">
        <v>639</v>
      </c>
      <c r="F122" s="563">
        <v>1</v>
      </c>
      <c r="G122" s="563"/>
      <c r="H122" s="212" t="s">
        <v>648</v>
      </c>
      <c r="I122" s="212" t="s">
        <v>622</v>
      </c>
      <c r="J122" s="1004">
        <v>0</v>
      </c>
      <c r="K122" s="1003">
        <v>0</v>
      </c>
    </row>
    <row r="123" spans="2:11" ht="19.5" thickBot="1">
      <c r="B123" s="563"/>
      <c r="C123" s="588"/>
      <c r="D123" s="588"/>
      <c r="E123" s="588"/>
      <c r="F123" s="563">
        <v>1</v>
      </c>
      <c r="G123" s="563"/>
      <c r="H123" s="212" t="s">
        <v>648</v>
      </c>
      <c r="I123" s="212" t="s">
        <v>624</v>
      </c>
      <c r="J123" s="1003">
        <v>0</v>
      </c>
      <c r="K123" s="1003"/>
    </row>
    <row r="124" spans="2:11" ht="19.5" thickBot="1">
      <c r="B124" s="563"/>
      <c r="C124" s="588"/>
      <c r="D124" s="588"/>
      <c r="E124" s="212" t="s">
        <v>641</v>
      </c>
      <c r="F124" s="563">
        <v>1</v>
      </c>
      <c r="G124" s="563"/>
      <c r="H124" s="212" t="s">
        <v>648</v>
      </c>
      <c r="I124" s="212" t="s">
        <v>630</v>
      </c>
      <c r="J124" s="1005">
        <v>0</v>
      </c>
      <c r="K124" s="1003"/>
    </row>
    <row r="125" spans="2:11" ht="22.5" customHeight="1" thickBot="1">
      <c r="B125" s="588" t="s">
        <v>221</v>
      </c>
      <c r="C125" s="588"/>
      <c r="D125" s="588"/>
      <c r="E125" s="588"/>
      <c r="F125" s="588"/>
      <c r="G125" s="588"/>
      <c r="H125" s="588"/>
      <c r="I125" s="588"/>
      <c r="J125" s="344">
        <f>J107+J113+J119+J122</f>
        <v>0</v>
      </c>
      <c r="K125" s="344">
        <f>K107+K113+K119+K122</f>
        <v>0</v>
      </c>
    </row>
    <row r="126" spans="2:11" ht="11.25" customHeight="1">
      <c r="B126" s="283"/>
    </row>
    <row r="127" spans="2:11" ht="22.5" customHeight="1">
      <c r="B127" s="222" t="s">
        <v>650</v>
      </c>
      <c r="C127" s="872" t="s">
        <v>651</v>
      </c>
      <c r="D127" s="872"/>
      <c r="E127" s="872"/>
      <c r="F127" s="872"/>
      <c r="G127" s="872"/>
      <c r="H127" s="872"/>
      <c r="I127" s="872"/>
      <c r="J127" s="1001"/>
      <c r="K127" s="286">
        <f>J125</f>
        <v>0</v>
      </c>
    </row>
    <row r="128" spans="2:11" ht="22.5" customHeight="1">
      <c r="B128" s="222" t="s">
        <v>652</v>
      </c>
      <c r="C128" s="872" t="s">
        <v>653</v>
      </c>
      <c r="D128" s="872"/>
      <c r="E128" s="872"/>
      <c r="F128" s="872"/>
      <c r="G128" s="872"/>
      <c r="H128" s="872"/>
      <c r="I128" s="872"/>
      <c r="J128" s="1001"/>
      <c r="K128" s="286">
        <f>K125</f>
        <v>0</v>
      </c>
    </row>
    <row r="129" spans="2:11" ht="39.75" customHeight="1">
      <c r="B129" s="222" t="s">
        <v>654</v>
      </c>
      <c r="C129" s="872" t="s">
        <v>655</v>
      </c>
      <c r="D129" s="872"/>
      <c r="E129" s="872"/>
      <c r="F129" s="872"/>
      <c r="G129" s="872"/>
      <c r="H129" s="872"/>
      <c r="I129" s="872"/>
      <c r="J129" s="872"/>
      <c r="K129" s="100">
        <f>K127+K128</f>
        <v>0</v>
      </c>
    </row>
    <row r="130" spans="2:11" ht="21.75">
      <c r="B130" s="1002" t="s">
        <v>656</v>
      </c>
      <c r="C130" s="1002"/>
      <c r="D130" s="1002"/>
      <c r="E130" s="1002"/>
      <c r="F130" s="1002"/>
      <c r="G130" s="1002"/>
      <c r="H130" s="1002"/>
      <c r="I130" s="1002"/>
      <c r="J130" s="1002"/>
      <c r="K130" s="1002"/>
    </row>
    <row r="131" spans="2:11" ht="18.75">
      <c r="B131" s="284" t="s">
        <v>657</v>
      </c>
      <c r="C131" s="872" t="s">
        <v>658</v>
      </c>
      <c r="D131" s="872"/>
      <c r="E131" s="872"/>
      <c r="F131" s="872"/>
      <c r="G131" s="872"/>
      <c r="H131" s="872"/>
      <c r="I131" s="872"/>
      <c r="J131" s="872"/>
      <c r="K131" s="872"/>
    </row>
    <row r="132" spans="2:11" ht="18.75">
      <c r="C132" s="872" t="s">
        <v>659</v>
      </c>
      <c r="D132" s="872"/>
      <c r="E132" s="872"/>
      <c r="F132" s="872"/>
      <c r="G132" s="872"/>
      <c r="H132" s="872"/>
      <c r="I132" s="872"/>
      <c r="J132" s="872"/>
      <c r="K132" s="872"/>
    </row>
    <row r="133" spans="2:11" ht="26.25">
      <c r="B133" s="538" t="s">
        <v>660</v>
      </c>
      <c r="C133" s="538"/>
      <c r="D133" s="538"/>
      <c r="E133" s="538"/>
      <c r="F133" s="538"/>
      <c r="G133" s="538"/>
      <c r="H133" s="538"/>
      <c r="I133" s="538"/>
      <c r="J133" s="538"/>
      <c r="K133" s="538"/>
    </row>
    <row r="134" spans="2:11">
      <c r="B134" s="45"/>
    </row>
    <row r="135" spans="2:11" ht="21.75">
      <c r="B135" s="59">
        <v>4.0999999999999996</v>
      </c>
      <c r="C135" s="524" t="s">
        <v>661</v>
      </c>
      <c r="D135" s="524"/>
      <c r="E135" s="524"/>
      <c r="F135" s="524"/>
      <c r="G135" s="524"/>
      <c r="H135" s="524"/>
      <c r="I135" s="524"/>
      <c r="J135" s="524"/>
      <c r="K135" s="524"/>
    </row>
    <row r="136" spans="2:11" ht="15.75" thickBot="1">
      <c r="B136" s="45"/>
    </row>
    <row r="137" spans="2:11" ht="130.5" customHeight="1" thickBot="1">
      <c r="B137" s="996" t="s">
        <v>529</v>
      </c>
      <c r="C137" s="996" t="s">
        <v>619</v>
      </c>
      <c r="D137" s="996"/>
      <c r="E137" s="996"/>
      <c r="F137" s="996"/>
      <c r="G137" s="289" t="s">
        <v>1025</v>
      </c>
      <c r="H137" s="291" t="s">
        <v>662</v>
      </c>
      <c r="I137" s="289" t="s">
        <v>1017</v>
      </c>
      <c r="J137" s="289" t="s">
        <v>663</v>
      </c>
      <c r="K137" s="289" t="s">
        <v>294</v>
      </c>
    </row>
    <row r="138" spans="2:11" ht="27.75" thickBot="1">
      <c r="B138" s="996"/>
      <c r="C138" s="996"/>
      <c r="D138" s="996"/>
      <c r="E138" s="996"/>
      <c r="F138" s="996"/>
      <c r="G138" s="290" t="s">
        <v>39</v>
      </c>
      <c r="H138" s="290" t="s">
        <v>40</v>
      </c>
      <c r="I138" s="290" t="s">
        <v>664</v>
      </c>
      <c r="J138" s="290" t="s">
        <v>42</v>
      </c>
      <c r="K138" s="290" t="s">
        <v>665</v>
      </c>
    </row>
    <row r="139" spans="2:11" ht="22.5" customHeight="1" thickBot="1">
      <c r="B139" s="510" t="s">
        <v>666</v>
      </c>
      <c r="C139" s="510"/>
      <c r="D139" s="510"/>
      <c r="E139" s="510"/>
      <c r="F139" s="510"/>
      <c r="G139" s="510"/>
      <c r="H139" s="510"/>
      <c r="I139" s="510"/>
      <c r="J139" s="510"/>
      <c r="K139" s="510"/>
    </row>
    <row r="140" spans="2:11" ht="25.5" customHeight="1" thickBot="1">
      <c r="B140" s="211">
        <v>1</v>
      </c>
      <c r="C140" s="512" t="s">
        <v>500</v>
      </c>
      <c r="D140" s="512"/>
      <c r="E140" s="512"/>
      <c r="F140" s="512"/>
      <c r="G140" s="381">
        <f t="shared" ref="G140:G146" si="8">I35</f>
        <v>0</v>
      </c>
      <c r="H140" s="381"/>
      <c r="I140" s="381" t="e">
        <f>H140*100/G140</f>
        <v>#DIV/0!</v>
      </c>
      <c r="J140" s="211">
        <v>5</v>
      </c>
      <c r="K140" s="381" t="e">
        <f>I140*J140/100</f>
        <v>#DIV/0!</v>
      </c>
    </row>
    <row r="141" spans="2:11" ht="25.5" customHeight="1" thickBot="1">
      <c r="B141" s="211">
        <v>2</v>
      </c>
      <c r="C141" s="512" t="s">
        <v>667</v>
      </c>
      <c r="D141" s="512"/>
      <c r="E141" s="512"/>
      <c r="F141" s="512"/>
      <c r="G141" s="381">
        <f t="shared" si="8"/>
        <v>0</v>
      </c>
      <c r="H141" s="381"/>
      <c r="I141" s="381" t="e">
        <f t="shared" ref="I141:I151" si="9">H141*100/G141</f>
        <v>#DIV/0!</v>
      </c>
      <c r="J141" s="211">
        <v>4</v>
      </c>
      <c r="K141" s="381" t="e">
        <f t="shared" ref="K141:K151" si="10">I141*J141/100</f>
        <v>#DIV/0!</v>
      </c>
    </row>
    <row r="142" spans="2:11" ht="63" customHeight="1" thickBot="1">
      <c r="B142" s="211">
        <v>3</v>
      </c>
      <c r="C142" s="512" t="s">
        <v>1018</v>
      </c>
      <c r="D142" s="512"/>
      <c r="E142" s="512"/>
      <c r="F142" s="512"/>
      <c r="G142" s="381">
        <f t="shared" si="8"/>
        <v>0</v>
      </c>
      <c r="H142" s="381"/>
      <c r="I142" s="381" t="e">
        <f t="shared" si="9"/>
        <v>#DIV/0!</v>
      </c>
      <c r="J142" s="211">
        <v>3</v>
      </c>
      <c r="K142" s="381" t="e">
        <f t="shared" si="10"/>
        <v>#DIV/0!</v>
      </c>
    </row>
    <row r="143" spans="2:11" ht="87" customHeight="1" thickBot="1">
      <c r="B143" s="211">
        <v>4</v>
      </c>
      <c r="C143" s="512" t="s">
        <v>1019</v>
      </c>
      <c r="D143" s="512"/>
      <c r="E143" s="512"/>
      <c r="F143" s="512"/>
      <c r="G143" s="381">
        <f t="shared" si="8"/>
        <v>0</v>
      </c>
      <c r="H143" s="381"/>
      <c r="I143" s="381" t="e">
        <f t="shared" si="9"/>
        <v>#DIV/0!</v>
      </c>
      <c r="J143" s="211">
        <v>3</v>
      </c>
      <c r="K143" s="381" t="e">
        <f t="shared" si="10"/>
        <v>#DIV/0!</v>
      </c>
    </row>
    <row r="144" spans="2:11" ht="66" customHeight="1" thickBot="1">
      <c r="B144" s="287">
        <v>5</v>
      </c>
      <c r="C144" s="512" t="s">
        <v>1022</v>
      </c>
      <c r="D144" s="512"/>
      <c r="E144" s="512"/>
      <c r="F144" s="512"/>
      <c r="G144" s="381">
        <f t="shared" si="8"/>
        <v>0</v>
      </c>
      <c r="H144" s="381"/>
      <c r="I144" s="381" t="e">
        <f t="shared" si="9"/>
        <v>#DIV/0!</v>
      </c>
      <c r="J144" s="211">
        <v>3</v>
      </c>
      <c r="K144" s="381" t="e">
        <f t="shared" si="10"/>
        <v>#DIV/0!</v>
      </c>
    </row>
    <row r="145" spans="2:11" ht="84" customHeight="1" thickBot="1">
      <c r="B145" s="211">
        <v>6</v>
      </c>
      <c r="C145" s="512" t="s">
        <v>1020</v>
      </c>
      <c r="D145" s="512"/>
      <c r="E145" s="512"/>
      <c r="F145" s="512"/>
      <c r="G145" s="381">
        <f t="shared" si="8"/>
        <v>0</v>
      </c>
      <c r="H145" s="381"/>
      <c r="I145" s="381" t="e">
        <f t="shared" si="9"/>
        <v>#DIV/0!</v>
      </c>
      <c r="J145" s="211">
        <v>4</v>
      </c>
      <c r="K145" s="381" t="e">
        <f t="shared" si="10"/>
        <v>#DIV/0!</v>
      </c>
    </row>
    <row r="146" spans="2:11" ht="81.75" customHeight="1" thickBot="1">
      <c r="B146" s="211">
        <v>7</v>
      </c>
      <c r="C146" s="512" t="s">
        <v>1021</v>
      </c>
      <c r="D146" s="512"/>
      <c r="E146" s="512"/>
      <c r="F146" s="512"/>
      <c r="G146" s="381">
        <f t="shared" si="8"/>
        <v>0</v>
      </c>
      <c r="H146" s="381"/>
      <c r="I146" s="381" t="e">
        <f t="shared" si="9"/>
        <v>#DIV/0!</v>
      </c>
      <c r="J146" s="211">
        <v>1</v>
      </c>
      <c r="K146" s="381" t="e">
        <f t="shared" si="10"/>
        <v>#DIV/0!</v>
      </c>
    </row>
    <row r="147" spans="2:11" ht="25.5" customHeight="1" thickBot="1">
      <c r="B147" s="994" t="s">
        <v>668</v>
      </c>
      <c r="C147" s="994"/>
      <c r="D147" s="994"/>
      <c r="E147" s="994"/>
      <c r="F147" s="994"/>
      <c r="G147" s="994"/>
      <c r="H147" s="994"/>
      <c r="I147" s="994"/>
      <c r="J147" s="994"/>
      <c r="K147" s="994"/>
    </row>
    <row r="148" spans="2:11" ht="130.5" customHeight="1" thickBot="1">
      <c r="B148" s="996" t="s">
        <v>529</v>
      </c>
      <c r="C148" s="996" t="s">
        <v>619</v>
      </c>
      <c r="D148" s="996"/>
      <c r="E148" s="996"/>
      <c r="F148" s="996"/>
      <c r="G148" s="419" t="s">
        <v>1025</v>
      </c>
      <c r="H148" s="291" t="s">
        <v>662</v>
      </c>
      <c r="I148" s="419" t="s">
        <v>1017</v>
      </c>
      <c r="J148" s="419" t="s">
        <v>663</v>
      </c>
      <c r="K148" s="419" t="s">
        <v>294</v>
      </c>
    </row>
    <row r="149" spans="2:11" ht="27.75" thickBot="1">
      <c r="B149" s="996"/>
      <c r="C149" s="996"/>
      <c r="D149" s="996"/>
      <c r="E149" s="996"/>
      <c r="F149" s="996"/>
      <c r="G149" s="290" t="s">
        <v>39</v>
      </c>
      <c r="H149" s="290" t="s">
        <v>40</v>
      </c>
      <c r="I149" s="290" t="s">
        <v>664</v>
      </c>
      <c r="J149" s="290" t="s">
        <v>42</v>
      </c>
      <c r="K149" s="290" t="s">
        <v>665</v>
      </c>
    </row>
    <row r="150" spans="2:11" ht="65.25" customHeight="1" thickBot="1">
      <c r="B150" s="211">
        <v>8</v>
      </c>
      <c r="C150" s="512" t="s">
        <v>1023</v>
      </c>
      <c r="D150" s="512"/>
      <c r="E150" s="512"/>
      <c r="F150" s="512"/>
      <c r="G150" s="381">
        <f>I42</f>
        <v>0</v>
      </c>
      <c r="H150" s="381"/>
      <c r="I150" s="381" t="e">
        <f t="shared" si="9"/>
        <v>#DIV/0!</v>
      </c>
      <c r="J150" s="211">
        <v>2</v>
      </c>
      <c r="K150" s="381" t="e">
        <f t="shared" si="10"/>
        <v>#DIV/0!</v>
      </c>
    </row>
    <row r="151" spans="2:11" ht="47.25" customHeight="1" thickBot="1">
      <c r="B151" s="211">
        <v>9</v>
      </c>
      <c r="C151" s="512" t="s">
        <v>1024</v>
      </c>
      <c r="D151" s="512"/>
      <c r="E151" s="512"/>
      <c r="F151" s="512"/>
      <c r="G151" s="381">
        <f>I43</f>
        <v>0</v>
      </c>
      <c r="H151" s="381"/>
      <c r="I151" s="381" t="e">
        <f t="shared" si="9"/>
        <v>#DIV/0!</v>
      </c>
      <c r="J151" s="310">
        <v>0</v>
      </c>
      <c r="K151" s="381" t="e">
        <f t="shared" si="10"/>
        <v>#DIV/0!</v>
      </c>
    </row>
    <row r="152" spans="2:11" ht="31.5" customHeight="1" thickBot="1">
      <c r="B152" s="211">
        <v>10</v>
      </c>
      <c r="C152" s="512" t="s">
        <v>595</v>
      </c>
      <c r="D152" s="512"/>
      <c r="E152" s="512"/>
      <c r="F152" s="512"/>
      <c r="G152" s="381"/>
      <c r="H152" s="381"/>
      <c r="I152" s="381"/>
      <c r="J152" s="211">
        <v>0</v>
      </c>
      <c r="K152" s="381"/>
    </row>
    <row r="153" spans="2:11" ht="27.75" customHeight="1" thickBot="1">
      <c r="B153" s="522" t="s">
        <v>669</v>
      </c>
      <c r="C153" s="522"/>
      <c r="D153" s="522"/>
      <c r="E153" s="522"/>
      <c r="F153" s="522"/>
      <c r="G153" s="381">
        <f>SUM(G140:G152)</f>
        <v>0</v>
      </c>
      <c r="H153" s="381">
        <f>SUM(H140:H152)</f>
        <v>0</v>
      </c>
      <c r="I153" s="381" t="e">
        <f>SUM(I140:I152)</f>
        <v>#DIV/0!</v>
      </c>
      <c r="J153" s="335">
        <v>25</v>
      </c>
      <c r="K153" s="381" t="e">
        <f>SUM(K140:K152)</f>
        <v>#DIV/0!</v>
      </c>
    </row>
    <row r="154" spans="2:11" ht="22.5" thickBot="1">
      <c r="B154" s="997" t="s">
        <v>670</v>
      </c>
      <c r="C154" s="997"/>
      <c r="D154" s="997"/>
      <c r="E154" s="997"/>
      <c r="F154" s="997"/>
      <c r="G154" s="997"/>
      <c r="H154" s="997"/>
      <c r="I154" s="105"/>
      <c r="J154" s="105"/>
      <c r="K154" s="105"/>
    </row>
    <row r="155" spans="2:11" ht="43.5" customHeight="1" thickBot="1">
      <c r="B155" s="211">
        <v>11</v>
      </c>
      <c r="C155" s="512" t="s">
        <v>1026</v>
      </c>
      <c r="D155" s="512"/>
      <c r="E155" s="512"/>
      <c r="F155" s="512"/>
      <c r="G155" s="382">
        <f>I47</f>
        <v>0</v>
      </c>
      <c r="H155" s="381"/>
      <c r="I155" s="381" t="e">
        <f t="shared" ref="I155:I156" si="11">H155*100/G155</f>
        <v>#DIV/0!</v>
      </c>
      <c r="J155" s="112">
        <v>5</v>
      </c>
      <c r="K155" s="381" t="e">
        <f t="shared" ref="K155:K156" si="12">I155*J155/100</f>
        <v>#DIV/0!</v>
      </c>
    </row>
    <row r="156" spans="2:11" ht="50.25" customHeight="1" thickBot="1">
      <c r="B156" s="211">
        <v>12</v>
      </c>
      <c r="C156" s="512" t="s">
        <v>1027</v>
      </c>
      <c r="D156" s="512"/>
      <c r="E156" s="512"/>
      <c r="F156" s="512"/>
      <c r="G156" s="382">
        <f>I48</f>
        <v>0</v>
      </c>
      <c r="H156" s="381"/>
      <c r="I156" s="381" t="e">
        <f t="shared" si="11"/>
        <v>#DIV/0!</v>
      </c>
      <c r="J156" s="112">
        <v>5</v>
      </c>
      <c r="K156" s="381" t="e">
        <f t="shared" si="12"/>
        <v>#DIV/0!</v>
      </c>
    </row>
    <row r="157" spans="2:11" ht="30.75" customHeight="1" thickBot="1">
      <c r="B157" s="211">
        <v>13</v>
      </c>
      <c r="C157" s="512" t="s">
        <v>595</v>
      </c>
      <c r="D157" s="512"/>
      <c r="E157" s="512"/>
      <c r="F157" s="512"/>
      <c r="G157" s="382"/>
      <c r="H157" s="381"/>
      <c r="I157" s="381"/>
      <c r="J157" s="211">
        <v>0</v>
      </c>
      <c r="K157" s="381"/>
    </row>
    <row r="158" spans="2:11" ht="25.5" customHeight="1" thickBot="1">
      <c r="B158" s="522" t="s">
        <v>671</v>
      </c>
      <c r="C158" s="522"/>
      <c r="D158" s="522"/>
      <c r="E158" s="522"/>
      <c r="F158" s="522"/>
      <c r="G158" s="382">
        <f>SUM(G155:G157)</f>
        <v>0</v>
      </c>
      <c r="H158" s="382">
        <f t="shared" ref="H158:K158" si="13">SUM(H155:H157)</f>
        <v>0</v>
      </c>
      <c r="I158" s="382" t="e">
        <f t="shared" si="13"/>
        <v>#DIV/0!</v>
      </c>
      <c r="J158" s="310">
        <v>10</v>
      </c>
      <c r="K158" s="381" t="e">
        <f t="shared" si="13"/>
        <v>#DIV/0!</v>
      </c>
    </row>
    <row r="159" spans="2:11" ht="25.5" customHeight="1" thickBot="1">
      <c r="B159" s="999" t="s">
        <v>672</v>
      </c>
      <c r="C159" s="999"/>
      <c r="D159" s="999"/>
      <c r="E159" s="999"/>
      <c r="F159" s="999"/>
      <c r="G159" s="382">
        <f>G153+G158</f>
        <v>0</v>
      </c>
      <c r="H159" s="382">
        <f>H153+H158</f>
        <v>0</v>
      </c>
      <c r="I159" s="382" t="e">
        <f>I153+I158</f>
        <v>#DIV/0!</v>
      </c>
      <c r="J159" s="310">
        <v>35</v>
      </c>
      <c r="K159" s="381" t="e">
        <f>K153+K158</f>
        <v>#DIV/0!</v>
      </c>
    </row>
    <row r="160" spans="2:11" ht="25.5" customHeight="1">
      <c r="B160" s="994" t="s">
        <v>668</v>
      </c>
      <c r="C160" s="994"/>
      <c r="D160" s="994"/>
      <c r="E160" s="994"/>
      <c r="F160" s="994"/>
      <c r="G160" s="994"/>
      <c r="H160" s="994"/>
      <c r="I160" s="994"/>
      <c r="J160" s="994"/>
      <c r="K160" s="994"/>
    </row>
    <row r="161" spans="2:11" ht="21.75">
      <c r="B161" s="285">
        <v>4.2</v>
      </c>
      <c r="C161" s="524" t="s">
        <v>673</v>
      </c>
      <c r="D161" s="524"/>
      <c r="E161" s="524"/>
      <c r="F161" s="524"/>
      <c r="G161" s="524"/>
      <c r="H161" s="524"/>
      <c r="I161" s="524"/>
      <c r="J161" s="524"/>
      <c r="K161" s="524"/>
    </row>
    <row r="162" spans="2:11" ht="26.25" customHeight="1">
      <c r="B162" s="39" t="s">
        <v>467</v>
      </c>
      <c r="C162" s="934">
        <v>0</v>
      </c>
      <c r="D162" s="935"/>
      <c r="E162" s="1000" t="s">
        <v>1028</v>
      </c>
      <c r="F162" s="995"/>
      <c r="G162" s="995"/>
      <c r="H162" s="995"/>
      <c r="I162" s="995"/>
      <c r="J162" s="995"/>
      <c r="K162" s="995"/>
    </row>
    <row r="163" spans="2:11" ht="26.25" customHeight="1">
      <c r="C163" s="934">
        <f>GENERAL!G56</f>
        <v>0</v>
      </c>
      <c r="D163" s="935"/>
      <c r="E163" s="995" t="s">
        <v>1029</v>
      </c>
      <c r="F163" s="995"/>
      <c r="G163" s="995"/>
      <c r="H163" s="995"/>
      <c r="I163" s="995"/>
      <c r="J163" s="995"/>
      <c r="K163" s="995"/>
    </row>
    <row r="164" spans="2:11" ht="29.25" customHeight="1">
      <c r="B164" s="39" t="s">
        <v>467</v>
      </c>
      <c r="C164" s="936" t="e">
        <f>C162*5/C163</f>
        <v>#DIV/0!</v>
      </c>
      <c r="D164" s="937"/>
      <c r="E164" s="604" t="s">
        <v>1030</v>
      </c>
      <c r="F164" s="604"/>
      <c r="G164" s="604"/>
      <c r="H164" s="604"/>
      <c r="I164" s="604"/>
      <c r="J164" s="604"/>
      <c r="K164" s="604"/>
    </row>
    <row r="165" spans="2:11" ht="15.75" thickBot="1"/>
    <row r="166" spans="2:11" ht="9.75" customHeight="1">
      <c r="B166" s="981" t="s">
        <v>674</v>
      </c>
      <c r="C166" s="982"/>
      <c r="D166" s="982"/>
      <c r="E166" s="982"/>
      <c r="F166" s="982"/>
      <c r="G166" s="982"/>
      <c r="H166" s="983"/>
      <c r="I166" s="204"/>
      <c r="J166" s="218"/>
      <c r="K166" s="91"/>
    </row>
    <row r="167" spans="2:11" ht="27" customHeight="1">
      <c r="B167" s="984"/>
      <c r="C167" s="985"/>
      <c r="D167" s="985"/>
      <c r="E167" s="985"/>
      <c r="F167" s="985"/>
      <c r="G167" s="985"/>
      <c r="H167" s="986"/>
      <c r="I167" s="205"/>
      <c r="J167" s="388" t="e">
        <f>K159+C164</f>
        <v>#DIV/0!</v>
      </c>
      <c r="K167" s="387" t="s">
        <v>867</v>
      </c>
    </row>
    <row r="168" spans="2:11" ht="11.25" customHeight="1" thickBot="1">
      <c r="B168" s="987"/>
      <c r="C168" s="988"/>
      <c r="D168" s="988"/>
      <c r="E168" s="988"/>
      <c r="F168" s="988"/>
      <c r="G168" s="988"/>
      <c r="H168" s="989"/>
      <c r="I168" s="171"/>
      <c r="J168" s="259"/>
      <c r="K168" s="44"/>
    </row>
    <row r="169" spans="2:11">
      <c r="B169" s="18"/>
    </row>
    <row r="170" spans="2:11" ht="18.75">
      <c r="B170" s="998" t="s">
        <v>675</v>
      </c>
      <c r="C170" s="998"/>
      <c r="D170" s="998"/>
      <c r="E170" s="998"/>
      <c r="F170" s="998"/>
      <c r="G170" s="998"/>
      <c r="H170" s="998"/>
      <c r="I170" s="998"/>
      <c r="J170" s="998"/>
      <c r="K170" s="998"/>
    </row>
    <row r="171" spans="2:11" ht="26.25">
      <c r="B171" s="538" t="s">
        <v>676</v>
      </c>
      <c r="C171" s="538"/>
      <c r="D171" s="538"/>
      <c r="E171" s="538"/>
      <c r="F171" s="538"/>
      <c r="G171" s="538"/>
      <c r="H171" s="538"/>
      <c r="I171" s="538"/>
      <c r="J171" s="538"/>
      <c r="K171" s="538"/>
    </row>
    <row r="172" spans="2:11" ht="22.5" thickBot="1">
      <c r="B172" s="162" t="s">
        <v>677</v>
      </c>
      <c r="C172" s="524" t="s">
        <v>678</v>
      </c>
      <c r="D172" s="524"/>
      <c r="E172" s="524"/>
      <c r="F172" s="524"/>
      <c r="G172" s="524"/>
      <c r="H172" s="524"/>
      <c r="I172" s="524"/>
      <c r="J172" s="524"/>
      <c r="K172" s="524"/>
    </row>
    <row r="173" spans="2:11" ht="132" thickBot="1">
      <c r="B173" s="588" t="s">
        <v>529</v>
      </c>
      <c r="C173" s="588" t="s">
        <v>679</v>
      </c>
      <c r="D173" s="588"/>
      <c r="E173" s="588"/>
      <c r="F173" s="588"/>
      <c r="G173" s="258" t="s">
        <v>680</v>
      </c>
      <c r="H173" s="258" t="s">
        <v>1031</v>
      </c>
      <c r="I173" s="258" t="s">
        <v>681</v>
      </c>
      <c r="J173" s="258" t="s">
        <v>663</v>
      </c>
      <c r="K173" s="258" t="s">
        <v>314</v>
      </c>
    </row>
    <row r="174" spans="2:11" ht="21.75" thickBot="1">
      <c r="B174" s="588"/>
      <c r="C174" s="588"/>
      <c r="D174" s="588"/>
      <c r="E174" s="588"/>
      <c r="F174" s="588"/>
      <c r="G174" s="264" t="s">
        <v>39</v>
      </c>
      <c r="H174" s="264" t="s">
        <v>40</v>
      </c>
      <c r="I174" s="264" t="s">
        <v>682</v>
      </c>
      <c r="J174" s="264" t="s">
        <v>42</v>
      </c>
      <c r="K174" s="264" t="s">
        <v>683</v>
      </c>
    </row>
    <row r="175" spans="2:11" ht="22.5" customHeight="1" thickBot="1">
      <c r="B175" s="510" t="s">
        <v>684</v>
      </c>
      <c r="C175" s="510"/>
      <c r="D175" s="510"/>
      <c r="E175" s="510"/>
      <c r="F175" s="510"/>
      <c r="G175" s="510"/>
      <c r="H175" s="510"/>
      <c r="I175" s="510"/>
      <c r="J175" s="510"/>
      <c r="K175" s="510"/>
    </row>
    <row r="176" spans="2:11" ht="63" customHeight="1" thickBot="1">
      <c r="B176" s="164">
        <v>1</v>
      </c>
      <c r="C176" s="512" t="s">
        <v>1018</v>
      </c>
      <c r="D176" s="512"/>
      <c r="E176" s="512"/>
      <c r="F176" s="512"/>
      <c r="G176" s="381">
        <f t="shared" ref="G176:H180" si="14">G142</f>
        <v>0</v>
      </c>
      <c r="H176" s="381">
        <f t="shared" si="14"/>
        <v>0</v>
      </c>
      <c r="I176" s="381">
        <f>G176-H176</f>
        <v>0</v>
      </c>
      <c r="J176" s="292">
        <v>-4</v>
      </c>
      <c r="K176" s="292" t="e">
        <f>I176*J176/G176</f>
        <v>#DIV/0!</v>
      </c>
    </row>
    <row r="177" spans="2:11" ht="82.5" customHeight="1" thickBot="1">
      <c r="B177" s="164">
        <v>2</v>
      </c>
      <c r="C177" s="512" t="s">
        <v>1019</v>
      </c>
      <c r="D177" s="512"/>
      <c r="E177" s="512"/>
      <c r="F177" s="512"/>
      <c r="G177" s="381">
        <f t="shared" si="14"/>
        <v>0</v>
      </c>
      <c r="H177" s="381">
        <f t="shared" si="14"/>
        <v>0</v>
      </c>
      <c r="I177" s="381">
        <f t="shared" ref="I177:I182" si="15">G177-H177</f>
        <v>0</v>
      </c>
      <c r="J177" s="292">
        <v>-4</v>
      </c>
      <c r="K177" s="292" t="e">
        <f t="shared" ref="K177:K182" si="16">I177*J177/G177</f>
        <v>#DIV/0!</v>
      </c>
    </row>
    <row r="178" spans="2:11" ht="62.25" customHeight="1" thickBot="1">
      <c r="B178" s="164">
        <v>3</v>
      </c>
      <c r="C178" s="512" t="s">
        <v>1022</v>
      </c>
      <c r="D178" s="512"/>
      <c r="E178" s="512"/>
      <c r="F178" s="512"/>
      <c r="G178" s="381">
        <f t="shared" si="14"/>
        <v>0</v>
      </c>
      <c r="H178" s="381">
        <f t="shared" si="14"/>
        <v>0</v>
      </c>
      <c r="I178" s="381">
        <f t="shared" si="15"/>
        <v>0</v>
      </c>
      <c r="J178" s="292">
        <v>-4</v>
      </c>
      <c r="K178" s="292" t="e">
        <f t="shared" si="16"/>
        <v>#DIV/0!</v>
      </c>
    </row>
    <row r="179" spans="2:11" ht="85.5" customHeight="1" thickBot="1">
      <c r="B179" s="164">
        <v>4</v>
      </c>
      <c r="C179" s="512" t="s">
        <v>1020</v>
      </c>
      <c r="D179" s="512"/>
      <c r="E179" s="512"/>
      <c r="F179" s="512"/>
      <c r="G179" s="381">
        <f t="shared" si="14"/>
        <v>0</v>
      </c>
      <c r="H179" s="381">
        <f t="shared" si="14"/>
        <v>0</v>
      </c>
      <c r="I179" s="381">
        <f t="shared" si="15"/>
        <v>0</v>
      </c>
      <c r="J179" s="292">
        <v>-4</v>
      </c>
      <c r="K179" s="292" t="e">
        <f t="shared" si="16"/>
        <v>#DIV/0!</v>
      </c>
    </row>
    <row r="180" spans="2:11" ht="80.25" customHeight="1" thickBot="1">
      <c r="B180" s="164">
        <v>5</v>
      </c>
      <c r="C180" s="512" t="s">
        <v>1021</v>
      </c>
      <c r="D180" s="512"/>
      <c r="E180" s="512"/>
      <c r="F180" s="512"/>
      <c r="G180" s="381">
        <f t="shared" si="14"/>
        <v>0</v>
      </c>
      <c r="H180" s="381">
        <f t="shared" si="14"/>
        <v>0</v>
      </c>
      <c r="I180" s="381">
        <f t="shared" si="15"/>
        <v>0</v>
      </c>
      <c r="J180" s="292">
        <v>-4</v>
      </c>
      <c r="K180" s="292" t="e">
        <f t="shared" si="16"/>
        <v>#DIV/0!</v>
      </c>
    </row>
    <row r="181" spans="2:11" ht="45.75" customHeight="1" thickBot="1">
      <c r="B181" s="164">
        <v>6</v>
      </c>
      <c r="C181" s="512" t="s">
        <v>685</v>
      </c>
      <c r="D181" s="512"/>
      <c r="E181" s="512"/>
      <c r="F181" s="512"/>
      <c r="G181" s="381">
        <f t="shared" ref="G181:H182" si="17">G150</f>
        <v>0</v>
      </c>
      <c r="H181" s="381">
        <f t="shared" si="17"/>
        <v>0</v>
      </c>
      <c r="I181" s="381">
        <f t="shared" si="15"/>
        <v>0</v>
      </c>
      <c r="J181" s="260">
        <v>8</v>
      </c>
      <c r="K181" s="292" t="e">
        <f t="shared" si="16"/>
        <v>#DIV/0!</v>
      </c>
    </row>
    <row r="182" spans="2:11" ht="42" customHeight="1" thickBot="1">
      <c r="B182" s="164">
        <v>7</v>
      </c>
      <c r="C182" s="512" t="s">
        <v>1024</v>
      </c>
      <c r="D182" s="512"/>
      <c r="E182" s="512"/>
      <c r="F182" s="512"/>
      <c r="G182" s="381">
        <f t="shared" si="17"/>
        <v>0</v>
      </c>
      <c r="H182" s="381">
        <f t="shared" si="17"/>
        <v>0</v>
      </c>
      <c r="I182" s="381">
        <f t="shared" si="15"/>
        <v>0</v>
      </c>
      <c r="J182" s="260">
        <v>8</v>
      </c>
      <c r="K182" s="292" t="e">
        <f t="shared" si="16"/>
        <v>#DIV/0!</v>
      </c>
    </row>
    <row r="183" spans="2:11" ht="24.75" customHeight="1" thickBot="1">
      <c r="B183" s="164">
        <v>8</v>
      </c>
      <c r="C183" s="512" t="s">
        <v>686</v>
      </c>
      <c r="D183" s="512"/>
      <c r="E183" s="512"/>
      <c r="F183" s="512"/>
      <c r="G183" s="381"/>
      <c r="H183" s="381"/>
      <c r="I183" s="381"/>
      <c r="J183" s="260">
        <v>4</v>
      </c>
      <c r="K183" s="292"/>
    </row>
    <row r="184" spans="2:11" ht="22.5" customHeight="1" thickBot="1">
      <c r="B184" s="522" t="s">
        <v>226</v>
      </c>
      <c r="C184" s="522"/>
      <c r="D184" s="522"/>
      <c r="E184" s="522"/>
      <c r="F184" s="522"/>
      <c r="G184" s="381">
        <f>SUM(G176:G183)</f>
        <v>0</v>
      </c>
      <c r="H184" s="377">
        <f t="shared" ref="H184:K184" si="18">SUM(H176:H183)</f>
        <v>0</v>
      </c>
      <c r="I184" s="377">
        <f t="shared" si="18"/>
        <v>0</v>
      </c>
      <c r="J184" s="332">
        <v>20</v>
      </c>
      <c r="K184" s="389" t="e">
        <f t="shared" si="18"/>
        <v>#DIV/0!</v>
      </c>
    </row>
    <row r="185" spans="2:11" ht="22.5">
      <c r="B185" s="523" t="s">
        <v>687</v>
      </c>
      <c r="C185" s="523"/>
      <c r="D185" s="523"/>
      <c r="E185" s="523"/>
      <c r="F185" s="523"/>
      <c r="G185" s="523"/>
      <c r="H185" s="523"/>
      <c r="I185" s="523"/>
      <c r="J185" s="523"/>
      <c r="K185" s="523"/>
    </row>
    <row r="186" spans="2:11" ht="82.5" customHeight="1">
      <c r="B186" s="538" t="s">
        <v>688</v>
      </c>
      <c r="C186" s="538"/>
      <c r="D186" s="538"/>
      <c r="E186" s="538"/>
      <c r="F186" s="538"/>
      <c r="G186" s="538"/>
      <c r="H186" s="538"/>
      <c r="I186" s="538"/>
      <c r="J186" s="538"/>
      <c r="K186" s="538"/>
    </row>
    <row r="187" spans="2:11" ht="27" thickBot="1">
      <c r="B187" s="209"/>
    </row>
    <row r="188" spans="2:11" ht="136.5" customHeight="1" thickBot="1">
      <c r="B188" s="522" t="s">
        <v>5</v>
      </c>
      <c r="C188" s="522" t="s">
        <v>689</v>
      </c>
      <c r="D188" s="522"/>
      <c r="E188" s="522"/>
      <c r="F188" s="522" t="s">
        <v>218</v>
      </c>
      <c r="G188" s="522"/>
      <c r="H188" s="522" t="s">
        <v>219</v>
      </c>
      <c r="I188" s="522"/>
      <c r="J188" s="522" t="s">
        <v>220</v>
      </c>
      <c r="K188" s="522" t="s">
        <v>221</v>
      </c>
    </row>
    <row r="189" spans="2:11" ht="44.25" thickBot="1">
      <c r="B189" s="522"/>
      <c r="C189" s="522"/>
      <c r="D189" s="522"/>
      <c r="E189" s="522"/>
      <c r="F189" s="255" t="s">
        <v>98</v>
      </c>
      <c r="G189" s="255" t="s">
        <v>154</v>
      </c>
      <c r="H189" s="255" t="s">
        <v>98</v>
      </c>
      <c r="I189" s="255" t="s">
        <v>154</v>
      </c>
      <c r="J189" s="522"/>
      <c r="K189" s="522"/>
    </row>
    <row r="190" spans="2:11" ht="70.5" customHeight="1" thickBot="1">
      <c r="B190" s="260">
        <v>1</v>
      </c>
      <c r="C190" s="512" t="s">
        <v>690</v>
      </c>
      <c r="D190" s="512"/>
      <c r="E190" s="512"/>
      <c r="F190" s="260">
        <v>1</v>
      </c>
      <c r="G190" s="332">
        <v>0</v>
      </c>
      <c r="H190" s="110">
        <v>1.5</v>
      </c>
      <c r="I190" s="367">
        <v>0</v>
      </c>
      <c r="J190" s="110">
        <v>2.5</v>
      </c>
      <c r="K190" s="367">
        <f>G190+I190</f>
        <v>0</v>
      </c>
    </row>
    <row r="191" spans="2:11" ht="79.5" customHeight="1" thickBot="1">
      <c r="B191" s="260">
        <v>2</v>
      </c>
      <c r="C191" s="512" t="s">
        <v>691</v>
      </c>
      <c r="D191" s="512"/>
      <c r="E191" s="512"/>
      <c r="F191" s="260">
        <v>1</v>
      </c>
      <c r="G191" s="332">
        <v>0</v>
      </c>
      <c r="H191" s="110">
        <v>1.5</v>
      </c>
      <c r="I191" s="367">
        <v>0</v>
      </c>
      <c r="J191" s="110">
        <v>2.5</v>
      </c>
      <c r="K191" s="367">
        <f t="shared" ref="K191:K193" si="19">G191+I191</f>
        <v>0</v>
      </c>
    </row>
    <row r="192" spans="2:11" ht="72.75" customHeight="1" thickBot="1">
      <c r="B192" s="260">
        <v>3</v>
      </c>
      <c r="C192" s="512" t="s">
        <v>692</v>
      </c>
      <c r="D192" s="512"/>
      <c r="E192" s="512"/>
      <c r="F192" s="260">
        <v>1</v>
      </c>
      <c r="G192" s="332">
        <v>0</v>
      </c>
      <c r="H192" s="110">
        <v>1.5</v>
      </c>
      <c r="I192" s="367">
        <v>0</v>
      </c>
      <c r="J192" s="110">
        <v>2.5</v>
      </c>
      <c r="K192" s="367">
        <f t="shared" si="19"/>
        <v>0</v>
      </c>
    </row>
    <row r="193" spans="2:11" ht="96.75" customHeight="1" thickBot="1">
      <c r="B193" s="260">
        <v>4</v>
      </c>
      <c r="C193" s="512" t="s">
        <v>693</v>
      </c>
      <c r="D193" s="512"/>
      <c r="E193" s="512"/>
      <c r="F193" s="260">
        <v>1</v>
      </c>
      <c r="G193" s="332">
        <v>0</v>
      </c>
      <c r="H193" s="110">
        <v>1.5</v>
      </c>
      <c r="I193" s="367">
        <v>0</v>
      </c>
      <c r="J193" s="110">
        <v>2.5</v>
      </c>
      <c r="K193" s="367">
        <f t="shared" si="19"/>
        <v>0</v>
      </c>
    </row>
    <row r="194" spans="2:11" ht="34.5" customHeight="1" thickBot="1">
      <c r="B194" s="111"/>
      <c r="C194" s="522" t="s">
        <v>226</v>
      </c>
      <c r="D194" s="522"/>
      <c r="E194" s="522"/>
      <c r="F194" s="112">
        <v>4</v>
      </c>
      <c r="G194" s="341">
        <f>SUM(G190:G193)</f>
        <v>0</v>
      </c>
      <c r="H194" s="112">
        <v>6</v>
      </c>
      <c r="I194" s="368">
        <f>SUM(I190:I193)</f>
        <v>0</v>
      </c>
      <c r="J194" s="112">
        <v>10</v>
      </c>
      <c r="K194" s="340">
        <f>SUM(K190:K193)</f>
        <v>0</v>
      </c>
    </row>
    <row r="195" spans="2:11" ht="26.25">
      <c r="B195" s="209"/>
    </row>
    <row r="196" spans="2:11" ht="15.75">
      <c r="B196" s="217"/>
    </row>
  </sheetData>
  <mergeCells count="236">
    <mergeCell ref="E119:E120"/>
    <mergeCell ref="J119:J121"/>
    <mergeCell ref="B122:B124"/>
    <mergeCell ref="E122:E123"/>
    <mergeCell ref="J122:J124"/>
    <mergeCell ref="B113:B114"/>
    <mergeCell ref="B115:B116"/>
    <mergeCell ref="C113:D114"/>
    <mergeCell ref="C115:D116"/>
    <mergeCell ref="C117:D118"/>
    <mergeCell ref="C119:D121"/>
    <mergeCell ref="F121:G121"/>
    <mergeCell ref="F122:G122"/>
    <mergeCell ref="F123:G123"/>
    <mergeCell ref="F124:G124"/>
    <mergeCell ref="B117:B118"/>
    <mergeCell ref="F113:G113"/>
    <mergeCell ref="F114:G114"/>
    <mergeCell ref="F115:G115"/>
    <mergeCell ref="F116:G116"/>
    <mergeCell ref="F117:G117"/>
    <mergeCell ref="C73:G73"/>
    <mergeCell ref="C74:G74"/>
    <mergeCell ref="C75:G75"/>
    <mergeCell ref="C76:G76"/>
    <mergeCell ref="H73:I73"/>
    <mergeCell ref="H74:I74"/>
    <mergeCell ref="H75:I75"/>
    <mergeCell ref="H76:I76"/>
    <mergeCell ref="J73:K73"/>
    <mergeCell ref="J74:K76"/>
    <mergeCell ref="C86:F86"/>
    <mergeCell ref="G86:J86"/>
    <mergeCell ref="B78:K78"/>
    <mergeCell ref="C79:K79"/>
    <mergeCell ref="C80:F80"/>
    <mergeCell ref="C81:K81"/>
    <mergeCell ref="C83:F83"/>
    <mergeCell ref="C84:F84"/>
    <mergeCell ref="B28:K28"/>
    <mergeCell ref="C33:G33"/>
    <mergeCell ref="B45:F45"/>
    <mergeCell ref="B46:K46"/>
    <mergeCell ref="C47:G47"/>
    <mergeCell ref="C48:G48"/>
    <mergeCell ref="C49:G49"/>
    <mergeCell ref="B50:F50"/>
    <mergeCell ref="B51:F51"/>
    <mergeCell ref="C52:K52"/>
    <mergeCell ref="C53:K53"/>
    <mergeCell ref="B70:K70"/>
    <mergeCell ref="E55:E56"/>
    <mergeCell ref="F56:G56"/>
    <mergeCell ref="F57:G57"/>
    <mergeCell ref="C59:K59"/>
    <mergeCell ref="C68:D68"/>
    <mergeCell ref="C39:G39"/>
    <mergeCell ref="C40:G40"/>
    <mergeCell ref="C41:G41"/>
    <mergeCell ref="C42:G42"/>
    <mergeCell ref="C43:G43"/>
    <mergeCell ref="C44:G44"/>
    <mergeCell ref="C38:G38"/>
    <mergeCell ref="C20:I20"/>
    <mergeCell ref="C21:I21"/>
    <mergeCell ref="C35:G35"/>
    <mergeCell ref="C36:G36"/>
    <mergeCell ref="C37:G37"/>
    <mergeCell ref="B30:K30"/>
    <mergeCell ref="H55:K55"/>
    <mergeCell ref="H56:K56"/>
    <mergeCell ref="J21:K21"/>
    <mergeCell ref="C22:I22"/>
    <mergeCell ref="B25:K25"/>
    <mergeCell ref="B55:D56"/>
    <mergeCell ref="F55:G55"/>
    <mergeCell ref="C66:K66"/>
    <mergeCell ref="C67:D67"/>
    <mergeCell ref="E67:K67"/>
    <mergeCell ref="C16:I16"/>
    <mergeCell ref="C17:I17"/>
    <mergeCell ref="C18:I18"/>
    <mergeCell ref="C19:I19"/>
    <mergeCell ref="J14:K14"/>
    <mergeCell ref="J15:K15"/>
    <mergeCell ref="B26:K26"/>
    <mergeCell ref="B27:K27"/>
    <mergeCell ref="C1:K1"/>
    <mergeCell ref="B10:K10"/>
    <mergeCell ref="B13:K13"/>
    <mergeCell ref="J20:K20"/>
    <mergeCell ref="J16:K16"/>
    <mergeCell ref="J17:K17"/>
    <mergeCell ref="C2:H2"/>
    <mergeCell ref="C3:H3"/>
    <mergeCell ref="J2:K2"/>
    <mergeCell ref="J3:K3"/>
    <mergeCell ref="C4:H4"/>
    <mergeCell ref="J4:K4"/>
    <mergeCell ref="C5:H5"/>
    <mergeCell ref="J5:K5"/>
    <mergeCell ref="C6:H6"/>
    <mergeCell ref="J6:K6"/>
    <mergeCell ref="G83:J83"/>
    <mergeCell ref="G84:J84"/>
    <mergeCell ref="C85:F85"/>
    <mergeCell ref="G85:J85"/>
    <mergeCell ref="C7:H7"/>
    <mergeCell ref="J7:K7"/>
    <mergeCell ref="J9:K9"/>
    <mergeCell ref="B9:H9"/>
    <mergeCell ref="B12:F12"/>
    <mergeCell ref="B11:F11"/>
    <mergeCell ref="G11:K11"/>
    <mergeCell ref="G12:K12"/>
    <mergeCell ref="J22:K22"/>
    <mergeCell ref="C23:I23"/>
    <mergeCell ref="J23:K23"/>
    <mergeCell ref="C24:I24"/>
    <mergeCell ref="J24:K24"/>
    <mergeCell ref="B34:K34"/>
    <mergeCell ref="C8:H8"/>
    <mergeCell ref="J8:K8"/>
    <mergeCell ref="J18:K18"/>
    <mergeCell ref="J19:K19"/>
    <mergeCell ref="C14:I14"/>
    <mergeCell ref="C15:I15"/>
    <mergeCell ref="C112:K112"/>
    <mergeCell ref="H105:H106"/>
    <mergeCell ref="I105:I106"/>
    <mergeCell ref="C145:F145"/>
    <mergeCell ref="C146:F146"/>
    <mergeCell ref="C150:F150"/>
    <mergeCell ref="J113:J118"/>
    <mergeCell ref="B119:B121"/>
    <mergeCell ref="B62:K62"/>
    <mergeCell ref="B65:K65"/>
    <mergeCell ref="F118:G118"/>
    <mergeCell ref="F119:G119"/>
    <mergeCell ref="F120:G120"/>
    <mergeCell ref="C87:F87"/>
    <mergeCell ref="G87:J87"/>
    <mergeCell ref="C88:F88"/>
    <mergeCell ref="G88:J88"/>
    <mergeCell ref="B92:K92"/>
    <mergeCell ref="C104:K104"/>
    <mergeCell ref="K113:K118"/>
    <mergeCell ref="K119:K121"/>
    <mergeCell ref="E115:E116"/>
    <mergeCell ref="E117:E118"/>
    <mergeCell ref="E113:E114"/>
    <mergeCell ref="B107:B111"/>
    <mergeCell ref="E107:E110"/>
    <mergeCell ref="J107:J111"/>
    <mergeCell ref="B105:B106"/>
    <mergeCell ref="E105:E106"/>
    <mergeCell ref="K107:K111"/>
    <mergeCell ref="C105:D106"/>
    <mergeCell ref="F105:G106"/>
    <mergeCell ref="C107:D111"/>
    <mergeCell ref="F107:G107"/>
    <mergeCell ref="F108:G108"/>
    <mergeCell ref="F109:G109"/>
    <mergeCell ref="F110:G110"/>
    <mergeCell ref="F111:G111"/>
    <mergeCell ref="C157:F157"/>
    <mergeCell ref="B173:B174"/>
    <mergeCell ref="B158:F158"/>
    <mergeCell ref="B159:F159"/>
    <mergeCell ref="C161:K161"/>
    <mergeCell ref="C162:D162"/>
    <mergeCell ref="E162:K162"/>
    <mergeCell ref="C163:D163"/>
    <mergeCell ref="C122:D124"/>
    <mergeCell ref="C128:J128"/>
    <mergeCell ref="C129:J129"/>
    <mergeCell ref="B130:K130"/>
    <mergeCell ref="C131:K131"/>
    <mergeCell ref="B125:I125"/>
    <mergeCell ref="C127:J127"/>
    <mergeCell ref="C140:F140"/>
    <mergeCell ref="C141:F141"/>
    <mergeCell ref="C142:F142"/>
    <mergeCell ref="B147:K147"/>
    <mergeCell ref="B148:B149"/>
    <mergeCell ref="C148:F149"/>
    <mergeCell ref="K122:K124"/>
    <mergeCell ref="C155:F155"/>
    <mergeCell ref="C194:E194"/>
    <mergeCell ref="C193:E193"/>
    <mergeCell ref="C191:E191"/>
    <mergeCell ref="C190:E190"/>
    <mergeCell ref="C188:E189"/>
    <mergeCell ref="C192:E192"/>
    <mergeCell ref="B166:H168"/>
    <mergeCell ref="B170:K170"/>
    <mergeCell ref="B171:K171"/>
    <mergeCell ref="C172:K172"/>
    <mergeCell ref="C173:F174"/>
    <mergeCell ref="B175:K175"/>
    <mergeCell ref="C176:F176"/>
    <mergeCell ref="C177:F177"/>
    <mergeCell ref="K188:K189"/>
    <mergeCell ref="B188:B189"/>
    <mergeCell ref="F188:G188"/>
    <mergeCell ref="H188:I188"/>
    <mergeCell ref="J188:J189"/>
    <mergeCell ref="C179:F179"/>
    <mergeCell ref="C180:F180"/>
    <mergeCell ref="C181:F181"/>
    <mergeCell ref="C178:F178"/>
    <mergeCell ref="C182:F182"/>
    <mergeCell ref="C183:F183"/>
    <mergeCell ref="B184:F184"/>
    <mergeCell ref="B185:K185"/>
    <mergeCell ref="B186:K186"/>
    <mergeCell ref="B61:C61"/>
    <mergeCell ref="B64:C64"/>
    <mergeCell ref="B69:C69"/>
    <mergeCell ref="B160:K160"/>
    <mergeCell ref="E163:K163"/>
    <mergeCell ref="E164:K164"/>
    <mergeCell ref="C164:D164"/>
    <mergeCell ref="C143:F143"/>
    <mergeCell ref="C144:F144"/>
    <mergeCell ref="C132:K132"/>
    <mergeCell ref="B133:K133"/>
    <mergeCell ref="C135:K135"/>
    <mergeCell ref="C137:F138"/>
    <mergeCell ref="B137:B138"/>
    <mergeCell ref="B139:K139"/>
    <mergeCell ref="C151:F151"/>
    <mergeCell ref="C152:F152"/>
    <mergeCell ref="B154:H154"/>
    <mergeCell ref="B153:F153"/>
    <mergeCell ref="C156:F156"/>
  </mergeCells>
  <pageMargins left="0.70866141732283472" right="0.59055118110236227" top="0.39370078740157483" bottom="0.39370078740157483" header="0.31496062992125984" footer="0.31496062992125984"/>
  <pageSetup orientation="portrait" verticalDpi="0" r:id="rId1"/>
  <drawing r:id="rId2"/>
</worksheet>
</file>

<file path=xl/worksheets/sheet7.xml><?xml version="1.0" encoding="utf-8"?>
<worksheet xmlns="http://schemas.openxmlformats.org/spreadsheetml/2006/main" xmlns:r="http://schemas.openxmlformats.org/officeDocument/2006/relationships">
  <sheetPr>
    <tabColor rgb="FFFFFF00"/>
  </sheetPr>
  <dimension ref="B1:L180"/>
  <sheetViews>
    <sheetView view="pageBreakPreview" topLeftCell="A179" zoomScaleSheetLayoutView="100" workbookViewId="0">
      <selection activeCell="K136" sqref="K136:K145"/>
    </sheetView>
  </sheetViews>
  <sheetFormatPr defaultRowHeight="15"/>
  <cols>
    <col min="1" max="1" width="4.42578125" style="39" customWidth="1"/>
    <col min="2" max="2" width="8" style="39" customWidth="1"/>
    <col min="3" max="5" width="8.28515625" style="39" customWidth="1"/>
    <col min="6" max="7" width="8" style="39" customWidth="1"/>
    <col min="8" max="10" width="8.28515625" style="39" customWidth="1"/>
    <col min="11" max="11" width="9.28515625" style="39" customWidth="1"/>
    <col min="12" max="12" width="4.7109375" style="39" customWidth="1"/>
    <col min="13" max="17" width="7" style="39" customWidth="1"/>
    <col min="18" max="16384" width="9.140625" style="39"/>
  </cols>
  <sheetData>
    <row r="1" spans="2:11" ht="55.5" customHeight="1" thickBot="1">
      <c r="B1" s="298" t="s">
        <v>694</v>
      </c>
      <c r="C1" s="687" t="s">
        <v>695</v>
      </c>
      <c r="D1" s="687"/>
      <c r="E1" s="687"/>
      <c r="F1" s="687"/>
      <c r="G1" s="687"/>
      <c r="H1" s="687"/>
      <c r="I1" s="687"/>
      <c r="J1" s="687"/>
      <c r="K1" s="687"/>
    </row>
    <row r="2" spans="2:11" ht="81" customHeight="1" thickBot="1">
      <c r="B2" s="293" t="s">
        <v>696</v>
      </c>
      <c r="C2" s="457" t="s">
        <v>97</v>
      </c>
      <c r="D2" s="457"/>
      <c r="E2" s="457"/>
      <c r="F2" s="457"/>
      <c r="G2" s="457"/>
      <c r="H2" s="457"/>
      <c r="I2" s="254" t="s">
        <v>98</v>
      </c>
      <c r="J2" s="457" t="s">
        <v>99</v>
      </c>
      <c r="K2" s="457"/>
    </row>
    <row r="3" spans="2:11" ht="28.5" customHeight="1" thickBot="1">
      <c r="B3" s="260">
        <v>1</v>
      </c>
      <c r="C3" s="512" t="s">
        <v>697</v>
      </c>
      <c r="D3" s="512"/>
      <c r="E3" s="512"/>
      <c r="F3" s="512"/>
      <c r="G3" s="512"/>
      <c r="H3" s="512"/>
      <c r="I3" s="264" t="s">
        <v>101</v>
      </c>
      <c r="J3" s="643" t="s">
        <v>101</v>
      </c>
      <c r="K3" s="643"/>
    </row>
    <row r="4" spans="2:11" ht="28.5" customHeight="1" thickBot="1">
      <c r="B4" s="260">
        <v>2</v>
      </c>
      <c r="C4" s="512" t="s">
        <v>698</v>
      </c>
      <c r="D4" s="512"/>
      <c r="E4" s="512"/>
      <c r="F4" s="512"/>
      <c r="G4" s="512"/>
      <c r="H4" s="512"/>
      <c r="I4" s="260">
        <v>25</v>
      </c>
      <c r="J4" s="621" t="e">
        <f>H50</f>
        <v>#DIV/0!</v>
      </c>
      <c r="K4" s="621"/>
    </row>
    <row r="5" spans="2:11" ht="28.5" customHeight="1" thickBot="1">
      <c r="B5" s="260">
        <v>3</v>
      </c>
      <c r="C5" s="512" t="s">
        <v>699</v>
      </c>
      <c r="D5" s="512"/>
      <c r="E5" s="512"/>
      <c r="F5" s="512"/>
      <c r="G5" s="512"/>
      <c r="H5" s="512"/>
      <c r="I5" s="260">
        <v>45</v>
      </c>
      <c r="J5" s="621" t="e">
        <f>H81</f>
        <v>#DIV/0!</v>
      </c>
      <c r="K5" s="621"/>
    </row>
    <row r="6" spans="2:11" ht="28.5" customHeight="1" thickBot="1">
      <c r="B6" s="260">
        <v>4</v>
      </c>
      <c r="C6" s="512" t="s">
        <v>700</v>
      </c>
      <c r="D6" s="512"/>
      <c r="E6" s="512"/>
      <c r="F6" s="512"/>
      <c r="G6" s="512"/>
      <c r="H6" s="512"/>
      <c r="I6" s="260">
        <v>10</v>
      </c>
      <c r="J6" s="621" t="e">
        <f>H128</f>
        <v>#DIV/0!</v>
      </c>
      <c r="K6" s="621"/>
    </row>
    <row r="7" spans="2:11" ht="28.5" customHeight="1" thickBot="1">
      <c r="B7" s="260">
        <v>5</v>
      </c>
      <c r="C7" s="512" t="s">
        <v>701</v>
      </c>
      <c r="D7" s="512"/>
      <c r="E7" s="512"/>
      <c r="F7" s="512"/>
      <c r="G7" s="512"/>
      <c r="H7" s="512"/>
      <c r="I7" s="260">
        <v>10</v>
      </c>
      <c r="J7" s="621">
        <f>K146</f>
        <v>0</v>
      </c>
      <c r="K7" s="621"/>
    </row>
    <row r="8" spans="2:11" ht="40.5" customHeight="1" thickBot="1">
      <c r="B8" s="260">
        <v>6</v>
      </c>
      <c r="C8" s="512" t="s">
        <v>702</v>
      </c>
      <c r="D8" s="512"/>
      <c r="E8" s="512"/>
      <c r="F8" s="512"/>
      <c r="G8" s="512"/>
      <c r="H8" s="512"/>
      <c r="I8" s="260">
        <v>10</v>
      </c>
      <c r="J8" s="621">
        <f>K158</f>
        <v>0</v>
      </c>
      <c r="K8" s="621"/>
    </row>
    <row r="9" spans="2:11" s="72" customFormat="1" ht="27" thickBot="1">
      <c r="B9" s="288"/>
      <c r="C9" s="522" t="s">
        <v>14</v>
      </c>
      <c r="D9" s="522"/>
      <c r="E9" s="522"/>
      <c r="F9" s="522"/>
      <c r="G9" s="522"/>
      <c r="H9" s="522"/>
      <c r="I9" s="112">
        <v>100</v>
      </c>
      <c r="J9" s="1047" t="e">
        <f>SUM(J4:K8)</f>
        <v>#DIV/0!</v>
      </c>
      <c r="K9" s="1047"/>
    </row>
    <row r="10" spans="2:11" ht="36.75" customHeight="1">
      <c r="B10" s="982" t="s">
        <v>703</v>
      </c>
      <c r="C10" s="982"/>
      <c r="D10" s="1031" t="s">
        <v>697</v>
      </c>
      <c r="E10" s="1031"/>
      <c r="F10" s="1031"/>
      <c r="G10" s="1031"/>
      <c r="H10" s="1031"/>
      <c r="I10" s="1031"/>
      <c r="J10" s="1031"/>
      <c r="K10" s="1031"/>
    </row>
    <row r="11" spans="2:11" s="68" customFormat="1" ht="29.25" customHeight="1">
      <c r="B11" s="1018" t="s">
        <v>1032</v>
      </c>
      <c r="C11" s="1018"/>
      <c r="D11" s="1018"/>
      <c r="E11" s="1046"/>
      <c r="F11" s="1046"/>
      <c r="G11" s="1046"/>
      <c r="H11" s="1046"/>
      <c r="I11" s="1046"/>
      <c r="J11" s="1046"/>
      <c r="K11" s="1046"/>
    </row>
    <row r="12" spans="2:11" ht="22.5" thickBot="1">
      <c r="B12" s="524" t="s">
        <v>112</v>
      </c>
      <c r="C12" s="524"/>
      <c r="D12" s="524"/>
      <c r="E12" s="524"/>
      <c r="F12" s="524"/>
      <c r="G12" s="524"/>
      <c r="H12" s="524"/>
      <c r="I12" s="524"/>
      <c r="J12" s="524"/>
      <c r="K12" s="524"/>
    </row>
    <row r="13" spans="2:11" ht="36" customHeight="1" thickBot="1">
      <c r="B13" s="257" t="s">
        <v>113</v>
      </c>
      <c r="C13" s="612" t="s">
        <v>114</v>
      </c>
      <c r="D13" s="612"/>
      <c r="E13" s="612"/>
      <c r="F13" s="612"/>
      <c r="G13" s="612"/>
      <c r="H13" s="612"/>
      <c r="I13" s="612"/>
      <c r="J13" s="612" t="s">
        <v>18</v>
      </c>
      <c r="K13" s="612"/>
    </row>
    <row r="14" spans="2:11" ht="19.5" thickBot="1">
      <c r="B14" s="256">
        <v>1</v>
      </c>
      <c r="C14" s="688"/>
      <c r="D14" s="689"/>
      <c r="E14" s="689"/>
      <c r="F14" s="689"/>
      <c r="G14" s="689"/>
      <c r="H14" s="689"/>
      <c r="I14" s="690"/>
      <c r="J14" s="563"/>
      <c r="K14" s="563"/>
    </row>
    <row r="15" spans="2:11" ht="19.5" thickBot="1">
      <c r="B15" s="256">
        <v>2</v>
      </c>
      <c r="C15" s="688"/>
      <c r="D15" s="689"/>
      <c r="E15" s="689"/>
      <c r="F15" s="689"/>
      <c r="G15" s="689"/>
      <c r="H15" s="689"/>
      <c r="I15" s="690"/>
      <c r="J15" s="563"/>
      <c r="K15" s="563"/>
    </row>
    <row r="16" spans="2:11" ht="19.5" thickBot="1">
      <c r="B16" s="256">
        <v>3</v>
      </c>
      <c r="C16" s="688"/>
      <c r="D16" s="689"/>
      <c r="E16" s="689"/>
      <c r="F16" s="689"/>
      <c r="G16" s="689"/>
      <c r="H16" s="689"/>
      <c r="I16" s="690"/>
      <c r="J16" s="563"/>
      <c r="K16" s="563"/>
    </row>
    <row r="17" spans="2:11" ht="19.5" thickBot="1">
      <c r="B17" s="256">
        <v>4</v>
      </c>
      <c r="C17" s="688"/>
      <c r="D17" s="689"/>
      <c r="E17" s="689"/>
      <c r="F17" s="689"/>
      <c r="G17" s="689"/>
      <c r="H17" s="689"/>
      <c r="I17" s="690"/>
      <c r="J17" s="563"/>
      <c r="K17" s="563"/>
    </row>
    <row r="18" spans="2:11" ht="19.5" thickBot="1">
      <c r="B18" s="256">
        <v>5</v>
      </c>
      <c r="C18" s="688"/>
      <c r="D18" s="689"/>
      <c r="E18" s="689"/>
      <c r="F18" s="689"/>
      <c r="G18" s="689"/>
      <c r="H18" s="689"/>
      <c r="I18" s="690"/>
      <c r="J18" s="563"/>
      <c r="K18" s="563"/>
    </row>
    <row r="19" spans="2:11" ht="19.5" thickBot="1">
      <c r="B19" s="256">
        <v>6</v>
      </c>
      <c r="C19" s="688"/>
      <c r="D19" s="689"/>
      <c r="E19" s="689"/>
      <c r="F19" s="689"/>
      <c r="G19" s="689"/>
      <c r="H19" s="689"/>
      <c r="I19" s="690"/>
      <c r="J19" s="563"/>
      <c r="K19" s="563"/>
    </row>
    <row r="20" spans="2:11" ht="19.5" thickBot="1">
      <c r="B20" s="256">
        <v>7</v>
      </c>
      <c r="C20" s="688"/>
      <c r="D20" s="689"/>
      <c r="E20" s="689"/>
      <c r="F20" s="689"/>
      <c r="G20" s="689"/>
      <c r="H20" s="689"/>
      <c r="I20" s="690"/>
      <c r="J20" s="563"/>
      <c r="K20" s="563"/>
    </row>
    <row r="21" spans="2:11" ht="19.5" thickBot="1">
      <c r="B21" s="256">
        <v>8</v>
      </c>
      <c r="C21" s="688"/>
      <c r="D21" s="689"/>
      <c r="E21" s="689"/>
      <c r="F21" s="689"/>
      <c r="G21" s="689"/>
      <c r="H21" s="689"/>
      <c r="I21" s="690"/>
      <c r="J21" s="563"/>
      <c r="K21" s="563"/>
    </row>
    <row r="22" spans="2:11" ht="19.5" thickBot="1">
      <c r="B22" s="256">
        <v>9</v>
      </c>
      <c r="C22" s="688"/>
      <c r="D22" s="689"/>
      <c r="E22" s="689"/>
      <c r="F22" s="689"/>
      <c r="G22" s="689"/>
      <c r="H22" s="689"/>
      <c r="I22" s="690"/>
      <c r="J22" s="563"/>
      <c r="K22" s="563"/>
    </row>
    <row r="23" spans="2:11" ht="19.5" thickBot="1">
      <c r="B23" s="256">
        <v>10</v>
      </c>
      <c r="C23" s="688"/>
      <c r="D23" s="689"/>
      <c r="E23" s="689"/>
      <c r="F23" s="689"/>
      <c r="G23" s="689"/>
      <c r="H23" s="689"/>
      <c r="I23" s="690"/>
      <c r="J23" s="563"/>
      <c r="K23" s="563"/>
    </row>
    <row r="24" spans="2:11" ht="18.75" customHeight="1">
      <c r="B24" s="691" t="s">
        <v>115</v>
      </c>
      <c r="C24" s="692"/>
      <c r="D24" s="692"/>
      <c r="E24" s="692"/>
      <c r="F24" s="692"/>
      <c r="G24" s="692"/>
      <c r="H24" s="692"/>
      <c r="I24" s="692"/>
      <c r="J24" s="692"/>
      <c r="K24" s="693"/>
    </row>
    <row r="25" spans="2:11" ht="27.75" customHeight="1">
      <c r="B25" s="694" t="s">
        <v>116</v>
      </c>
      <c r="C25" s="695"/>
      <c r="D25" s="695"/>
      <c r="E25" s="695"/>
      <c r="F25" s="695"/>
      <c r="G25" s="695"/>
      <c r="H25" s="695"/>
      <c r="I25" s="695"/>
      <c r="J25" s="695"/>
      <c r="K25" s="696"/>
    </row>
    <row r="26" spans="2:11" ht="37.5" customHeight="1">
      <c r="B26" s="694" t="s">
        <v>117</v>
      </c>
      <c r="C26" s="695"/>
      <c r="D26" s="695"/>
      <c r="E26" s="695"/>
      <c r="F26" s="695"/>
      <c r="G26" s="695"/>
      <c r="H26" s="695"/>
      <c r="I26" s="695"/>
      <c r="J26" s="695"/>
      <c r="K26" s="696"/>
    </row>
    <row r="27" spans="2:11" ht="37.5" customHeight="1" thickBot="1">
      <c r="B27" s="697" t="s">
        <v>1033</v>
      </c>
      <c r="C27" s="698"/>
      <c r="D27" s="698"/>
      <c r="E27" s="698"/>
      <c r="F27" s="698"/>
      <c r="G27" s="698"/>
      <c r="H27" s="698"/>
      <c r="I27" s="698"/>
      <c r="J27" s="698"/>
      <c r="K27" s="699"/>
    </row>
    <row r="29" spans="2:11" ht="30.75" customHeight="1">
      <c r="B29" s="303">
        <v>2.2000000000000002</v>
      </c>
      <c r="C29" s="538" t="s">
        <v>733</v>
      </c>
      <c r="D29" s="538"/>
      <c r="E29" s="538"/>
      <c r="F29" s="538"/>
      <c r="G29" s="538"/>
      <c r="H29" s="538"/>
      <c r="I29" s="538"/>
      <c r="J29" s="538"/>
      <c r="K29" s="538"/>
    </row>
    <row r="30" spans="2:11" ht="48" customHeight="1">
      <c r="B30" s="394" t="s">
        <v>467</v>
      </c>
      <c r="C30" s="1029"/>
      <c r="D30" s="1029"/>
      <c r="E30" s="1044" t="s">
        <v>1034</v>
      </c>
      <c r="F30" s="1044"/>
      <c r="G30" s="1044"/>
      <c r="H30" s="1044"/>
      <c r="I30" s="1044"/>
      <c r="J30" s="1044"/>
      <c r="K30" s="1044"/>
    </row>
    <row r="31" spans="2:11" ht="22.5" thickBot="1">
      <c r="B31" s="263"/>
      <c r="C31" s="1029"/>
      <c r="D31" s="1029"/>
      <c r="E31" s="1018" t="s">
        <v>1035</v>
      </c>
      <c r="F31" s="1018"/>
      <c r="G31" s="1018"/>
      <c r="H31" s="1018"/>
      <c r="I31" s="1018"/>
      <c r="J31" s="1018"/>
      <c r="K31" s="1018"/>
    </row>
    <row r="32" spans="2:11" ht="23.25" thickBot="1">
      <c r="B32" s="263" t="s">
        <v>467</v>
      </c>
      <c r="C32" s="496" t="e">
        <f>C30/C31</f>
        <v>#DIV/0!</v>
      </c>
      <c r="D32" s="497"/>
      <c r="E32" s="611" t="s">
        <v>765</v>
      </c>
      <c r="F32" s="611"/>
      <c r="G32" s="611"/>
      <c r="H32" s="611"/>
      <c r="I32" s="611"/>
      <c r="J32" s="611"/>
      <c r="K32" s="611"/>
    </row>
    <row r="33" spans="2:11" ht="30.75" customHeight="1">
      <c r="B33" s="303">
        <v>2.2999999999999998</v>
      </c>
      <c r="C33" s="538" t="s">
        <v>734</v>
      </c>
      <c r="D33" s="538"/>
      <c r="E33" s="538"/>
      <c r="F33" s="538"/>
      <c r="G33" s="538"/>
      <c r="H33" s="538"/>
      <c r="I33" s="538"/>
      <c r="J33" s="538"/>
      <c r="K33" s="538"/>
    </row>
    <row r="34" spans="2:11" ht="48" customHeight="1">
      <c r="B34" s="394" t="s">
        <v>467</v>
      </c>
      <c r="C34" s="1029"/>
      <c r="D34" s="1029"/>
      <c r="E34" s="1044" t="s">
        <v>1036</v>
      </c>
      <c r="F34" s="1044"/>
      <c r="G34" s="1044"/>
      <c r="H34" s="1044"/>
      <c r="I34" s="1044"/>
      <c r="J34" s="1044"/>
      <c r="K34" s="1044"/>
    </row>
    <row r="35" spans="2:11" ht="22.5" thickBot="1">
      <c r="B35" s="263"/>
      <c r="C35" s="1029"/>
      <c r="D35" s="1029"/>
      <c r="E35" s="1018" t="s">
        <v>1035</v>
      </c>
      <c r="F35" s="1018"/>
      <c r="G35" s="1018"/>
      <c r="H35" s="1018"/>
      <c r="I35" s="1018"/>
      <c r="J35" s="1018"/>
      <c r="K35" s="1018"/>
    </row>
    <row r="36" spans="2:11" ht="23.25" thickBot="1">
      <c r="B36" s="263" t="s">
        <v>467</v>
      </c>
      <c r="C36" s="496" t="e">
        <f>C34/C35</f>
        <v>#DIV/0!</v>
      </c>
      <c r="D36" s="497"/>
      <c r="E36" s="611" t="s">
        <v>765</v>
      </c>
      <c r="F36" s="611"/>
      <c r="G36" s="611"/>
      <c r="H36" s="611"/>
      <c r="I36" s="611"/>
      <c r="J36" s="611"/>
      <c r="K36" s="611"/>
    </row>
    <row r="37" spans="2:11" ht="51" customHeight="1">
      <c r="B37" s="303">
        <v>2.4</v>
      </c>
      <c r="C37" s="538" t="s">
        <v>735</v>
      </c>
      <c r="D37" s="538"/>
      <c r="E37" s="538"/>
      <c r="F37" s="538"/>
      <c r="G37" s="538"/>
      <c r="H37" s="538"/>
      <c r="I37" s="538"/>
      <c r="J37" s="538"/>
      <c r="K37" s="538"/>
    </row>
    <row r="38" spans="2:11" ht="40.5" customHeight="1">
      <c r="B38" s="394" t="s">
        <v>467</v>
      </c>
      <c r="C38" s="1043"/>
      <c r="D38" s="1043"/>
      <c r="E38" s="456" t="s">
        <v>1037</v>
      </c>
      <c r="F38" s="1044"/>
      <c r="G38" s="1044"/>
      <c r="H38" s="1044"/>
      <c r="I38" s="1044"/>
      <c r="J38" s="1044"/>
      <c r="K38" s="1044"/>
    </row>
    <row r="39" spans="2:11" ht="22.5" thickBot="1">
      <c r="B39" s="263"/>
      <c r="C39" s="1029"/>
      <c r="D39" s="1029"/>
      <c r="E39" s="1018" t="s">
        <v>1035</v>
      </c>
      <c r="F39" s="1018"/>
      <c r="G39" s="1018"/>
      <c r="H39" s="1018"/>
      <c r="I39" s="1018"/>
      <c r="J39" s="1018"/>
      <c r="K39" s="1018"/>
    </row>
    <row r="40" spans="2:11" ht="23.25" thickBot="1">
      <c r="B40" s="263" t="s">
        <v>467</v>
      </c>
      <c r="C40" s="496" t="e">
        <f>C38/C39</f>
        <v>#DIV/0!</v>
      </c>
      <c r="D40" s="497"/>
      <c r="E40" s="611" t="s">
        <v>765</v>
      </c>
      <c r="F40" s="611"/>
      <c r="G40" s="611"/>
      <c r="H40" s="611"/>
      <c r="I40" s="611"/>
      <c r="J40" s="611"/>
      <c r="K40" s="611"/>
    </row>
    <row r="41" spans="2:11" ht="54.75" customHeight="1">
      <c r="B41" s="303">
        <v>2.5</v>
      </c>
      <c r="C41" s="538" t="s">
        <v>736</v>
      </c>
      <c r="D41" s="538"/>
      <c r="E41" s="538"/>
      <c r="F41" s="538"/>
      <c r="G41" s="538"/>
      <c r="H41" s="538"/>
      <c r="I41" s="538"/>
      <c r="J41" s="538"/>
      <c r="K41" s="538"/>
    </row>
    <row r="42" spans="2:11" ht="45.75" customHeight="1">
      <c r="B42" s="394" t="s">
        <v>467</v>
      </c>
      <c r="C42" s="1043"/>
      <c r="D42" s="1043"/>
      <c r="E42" s="456" t="s">
        <v>1038</v>
      </c>
      <c r="F42" s="1044"/>
      <c r="G42" s="1044"/>
      <c r="H42" s="1044"/>
      <c r="I42" s="1044"/>
      <c r="J42" s="1044"/>
      <c r="K42" s="1044"/>
    </row>
    <row r="43" spans="2:11" ht="22.5" thickBot="1">
      <c r="B43" s="263"/>
      <c r="C43" s="1029"/>
      <c r="D43" s="1029"/>
      <c r="E43" s="1018" t="s">
        <v>1035</v>
      </c>
      <c r="F43" s="1018"/>
      <c r="G43" s="1018"/>
      <c r="H43" s="1018"/>
      <c r="I43" s="1018"/>
      <c r="J43" s="1018"/>
      <c r="K43" s="1018"/>
    </row>
    <row r="44" spans="2:11" ht="23.25" thickBot="1">
      <c r="B44" s="263" t="s">
        <v>467</v>
      </c>
      <c r="C44" s="496" t="e">
        <f>C42/C43</f>
        <v>#DIV/0!</v>
      </c>
      <c r="D44" s="497"/>
      <c r="E44" s="611" t="s">
        <v>765</v>
      </c>
      <c r="F44" s="611"/>
      <c r="G44" s="611"/>
      <c r="H44" s="611"/>
      <c r="I44" s="611"/>
      <c r="J44" s="611"/>
      <c r="K44" s="611"/>
    </row>
    <row r="45" spans="2:11" ht="55.5" customHeight="1">
      <c r="B45" s="303">
        <v>2.6</v>
      </c>
      <c r="C45" s="538" t="s">
        <v>737</v>
      </c>
      <c r="D45" s="538"/>
      <c r="E45" s="538"/>
      <c r="F45" s="538"/>
      <c r="G45" s="538"/>
      <c r="H45" s="538"/>
      <c r="I45" s="538"/>
      <c r="J45" s="538"/>
      <c r="K45" s="538"/>
    </row>
    <row r="46" spans="2:11" ht="46.5" customHeight="1">
      <c r="B46" s="394" t="s">
        <v>467</v>
      </c>
      <c r="C46" s="1043">
        <f>'BUILDING -L'!Q19*5</f>
        <v>0</v>
      </c>
      <c r="D46" s="1043"/>
      <c r="E46" s="456" t="s">
        <v>1039</v>
      </c>
      <c r="F46" s="1044"/>
      <c r="G46" s="1044"/>
      <c r="H46" s="1044"/>
      <c r="I46" s="1044"/>
      <c r="J46" s="1044"/>
      <c r="K46" s="1044"/>
    </row>
    <row r="47" spans="2:11" ht="22.5" thickBot="1">
      <c r="B47" s="263"/>
      <c r="C47" s="1029">
        <f>C31</f>
        <v>0</v>
      </c>
      <c r="D47" s="1029"/>
      <c r="E47" s="1018" t="s">
        <v>1035</v>
      </c>
      <c r="F47" s="1018"/>
      <c r="G47" s="1018"/>
      <c r="H47" s="1018"/>
      <c r="I47" s="1018"/>
      <c r="J47" s="1018"/>
      <c r="K47" s="1018"/>
    </row>
    <row r="48" spans="2:11" ht="23.25" thickBot="1">
      <c r="B48" s="263" t="s">
        <v>467</v>
      </c>
      <c r="C48" s="496" t="e">
        <f>C46/C47</f>
        <v>#DIV/0!</v>
      </c>
      <c r="D48" s="497"/>
      <c r="E48" s="611" t="s">
        <v>765</v>
      </c>
      <c r="F48" s="611"/>
      <c r="G48" s="611"/>
      <c r="H48" s="611"/>
      <c r="I48" s="611"/>
      <c r="J48" s="611"/>
      <c r="K48" s="611"/>
    </row>
    <row r="49" spans="2:12" ht="11.25" customHeight="1" thickBot="1">
      <c r="B49" s="981" t="s">
        <v>738</v>
      </c>
      <c r="C49" s="982"/>
      <c r="D49" s="982"/>
      <c r="E49" s="982"/>
      <c r="F49" s="983"/>
      <c r="G49" s="204"/>
      <c r="H49" s="218"/>
      <c r="I49" s="218"/>
      <c r="J49" s="218"/>
      <c r="K49" s="91"/>
    </row>
    <row r="50" spans="2:12" ht="22.5" customHeight="1" thickBot="1">
      <c r="B50" s="984"/>
      <c r="C50" s="985"/>
      <c r="D50" s="985"/>
      <c r="E50" s="985"/>
      <c r="F50" s="986"/>
      <c r="G50" s="205"/>
      <c r="H50" s="626" t="e">
        <f>C32+C36+C40+C44+C48</f>
        <v>#DIV/0!</v>
      </c>
      <c r="I50" s="628"/>
      <c r="J50" s="96" t="s">
        <v>765</v>
      </c>
      <c r="K50" s="61"/>
    </row>
    <row r="51" spans="2:12" ht="27.75" customHeight="1" thickBot="1">
      <c r="B51" s="987"/>
      <c r="C51" s="988"/>
      <c r="D51" s="988"/>
      <c r="E51" s="988"/>
      <c r="F51" s="989"/>
      <c r="G51" s="171"/>
      <c r="H51" s="259"/>
      <c r="I51" s="839" t="s">
        <v>1040</v>
      </c>
      <c r="J51" s="839"/>
      <c r="K51" s="840"/>
    </row>
    <row r="52" spans="2:12" ht="27.75" customHeight="1">
      <c r="B52" s="1045" t="s">
        <v>739</v>
      </c>
      <c r="C52" s="1045"/>
      <c r="D52" s="1045"/>
      <c r="E52" s="1045"/>
      <c r="F52" s="1045"/>
      <c r="G52" s="1045"/>
      <c r="H52" s="1045"/>
      <c r="I52" s="1045"/>
      <c r="J52" s="1045"/>
      <c r="K52" s="1045"/>
    </row>
    <row r="54" spans="2:12">
      <c r="B54" s="266"/>
    </row>
    <row r="55" spans="2:12" ht="26.25">
      <c r="B55" s="687" t="s">
        <v>740</v>
      </c>
      <c r="C55" s="687"/>
      <c r="D55" s="538" t="s">
        <v>741</v>
      </c>
      <c r="E55" s="538"/>
      <c r="F55" s="538"/>
      <c r="G55" s="538"/>
      <c r="H55" s="538"/>
      <c r="I55" s="538"/>
      <c r="J55" s="538"/>
      <c r="K55" s="538"/>
      <c r="L55" s="38"/>
    </row>
    <row r="56" spans="2:12" s="440" customFormat="1" ht="24">
      <c r="B56" s="439">
        <v>3.2</v>
      </c>
      <c r="C56" s="1042" t="s">
        <v>1128</v>
      </c>
      <c r="D56" s="1042"/>
      <c r="E56" s="1042"/>
      <c r="F56" s="1042"/>
      <c r="G56" s="1042"/>
      <c r="H56" s="1042"/>
      <c r="I56" s="1042"/>
      <c r="J56" s="1042"/>
      <c r="K56" s="1042"/>
    </row>
    <row r="57" spans="2:12" ht="42.75" customHeight="1">
      <c r="B57" s="413" t="s">
        <v>467</v>
      </c>
      <c r="C57" s="1043"/>
      <c r="D57" s="1043"/>
      <c r="E57" s="456" t="s">
        <v>1041</v>
      </c>
      <c r="F57" s="1044"/>
      <c r="G57" s="1044"/>
      <c r="H57" s="1044"/>
      <c r="I57" s="1044"/>
      <c r="J57" s="1044"/>
      <c r="K57" s="1044"/>
    </row>
    <row r="58" spans="2:12" ht="22.5" customHeight="1" thickBot="1">
      <c r="B58" s="263"/>
      <c r="C58" s="507"/>
      <c r="D58" s="507"/>
      <c r="E58" s="1018" t="s">
        <v>1042</v>
      </c>
      <c r="F58" s="1018"/>
      <c r="G58" s="1018"/>
      <c r="H58" s="1018"/>
      <c r="I58" s="1018"/>
      <c r="J58" s="1018"/>
      <c r="K58" s="1018"/>
    </row>
    <row r="59" spans="2:12" ht="23.25" thickBot="1">
      <c r="B59" s="263" t="s">
        <v>467</v>
      </c>
      <c r="C59" s="496" t="e">
        <f>C57/C58</f>
        <v>#DIV/0!</v>
      </c>
      <c r="D59" s="497"/>
      <c r="E59" s="611" t="s">
        <v>765</v>
      </c>
      <c r="F59" s="611"/>
      <c r="G59" s="611"/>
      <c r="H59" s="611"/>
      <c r="I59" s="611"/>
      <c r="J59" s="611"/>
      <c r="K59" s="611"/>
    </row>
    <row r="60" spans="2:12" s="440" customFormat="1" ht="24">
      <c r="B60" s="439">
        <v>3.3</v>
      </c>
      <c r="C60" s="1042" t="s">
        <v>755</v>
      </c>
      <c r="D60" s="1042"/>
      <c r="E60" s="1042"/>
      <c r="F60" s="1042"/>
      <c r="G60" s="1042"/>
      <c r="H60" s="1042"/>
      <c r="I60" s="1042"/>
      <c r="J60" s="1042"/>
      <c r="K60" s="1042"/>
    </row>
    <row r="61" spans="2:12" ht="42.75" customHeight="1">
      <c r="B61" s="413" t="s">
        <v>467</v>
      </c>
      <c r="C61" s="1043"/>
      <c r="D61" s="1043"/>
      <c r="E61" s="456" t="s">
        <v>1043</v>
      </c>
      <c r="F61" s="1044"/>
      <c r="G61" s="1044"/>
      <c r="H61" s="1044"/>
      <c r="I61" s="1044"/>
      <c r="J61" s="1044"/>
      <c r="K61" s="1044"/>
    </row>
    <row r="62" spans="2:12" ht="22.5" thickBot="1">
      <c r="B62" s="263"/>
      <c r="C62" s="1029"/>
      <c r="D62" s="1029"/>
      <c r="E62" s="1018" t="s">
        <v>1042</v>
      </c>
      <c r="F62" s="1018"/>
      <c r="G62" s="1018"/>
      <c r="H62" s="1018"/>
      <c r="I62" s="1018"/>
      <c r="J62" s="1018"/>
      <c r="K62" s="1018"/>
    </row>
    <row r="63" spans="2:12" ht="23.25" thickBot="1">
      <c r="B63" s="263" t="s">
        <v>467</v>
      </c>
      <c r="C63" s="496" t="e">
        <f>C61/C62</f>
        <v>#DIV/0!</v>
      </c>
      <c r="D63" s="497"/>
      <c r="E63" s="611" t="s">
        <v>765</v>
      </c>
      <c r="F63" s="611"/>
      <c r="G63" s="611"/>
      <c r="H63" s="611"/>
      <c r="I63" s="611"/>
      <c r="J63" s="611"/>
      <c r="K63" s="611"/>
    </row>
    <row r="64" spans="2:12" s="440" customFormat="1" ht="24">
      <c r="B64" s="439">
        <v>3.4</v>
      </c>
      <c r="C64" s="1042" t="s">
        <v>756</v>
      </c>
      <c r="D64" s="1042"/>
      <c r="E64" s="1042"/>
      <c r="F64" s="1042"/>
      <c r="G64" s="1042"/>
      <c r="H64" s="1042"/>
      <c r="I64" s="1042"/>
      <c r="J64" s="1042"/>
      <c r="K64" s="1042"/>
    </row>
    <row r="65" spans="2:11" ht="42.75" customHeight="1">
      <c r="B65" s="413" t="s">
        <v>467</v>
      </c>
      <c r="C65" s="1043"/>
      <c r="D65" s="1043"/>
      <c r="E65" s="456" t="s">
        <v>1044</v>
      </c>
      <c r="F65" s="1044"/>
      <c r="G65" s="1044"/>
      <c r="H65" s="1044"/>
      <c r="I65" s="1044"/>
      <c r="J65" s="1044"/>
      <c r="K65" s="1044"/>
    </row>
    <row r="66" spans="2:11" ht="22.5" thickBot="1">
      <c r="B66" s="263"/>
      <c r="C66" s="1029"/>
      <c r="D66" s="1029"/>
      <c r="E66" s="1018" t="s">
        <v>1042</v>
      </c>
      <c r="F66" s="1018"/>
      <c r="G66" s="1018"/>
      <c r="H66" s="1018"/>
      <c r="I66" s="1018"/>
      <c r="J66" s="1018"/>
      <c r="K66" s="1018"/>
    </row>
    <row r="67" spans="2:11" ht="23.25" thickBot="1">
      <c r="B67" s="263" t="s">
        <v>467</v>
      </c>
      <c r="C67" s="496" t="e">
        <f>C65/C66</f>
        <v>#DIV/0!</v>
      </c>
      <c r="D67" s="497"/>
      <c r="E67" s="611" t="s">
        <v>765</v>
      </c>
      <c r="F67" s="611"/>
      <c r="G67" s="611"/>
      <c r="H67" s="611"/>
      <c r="I67" s="611"/>
      <c r="J67" s="611"/>
      <c r="K67" s="611"/>
    </row>
    <row r="68" spans="2:11" s="440" customFormat="1" ht="24">
      <c r="B68" s="439">
        <v>3.5</v>
      </c>
      <c r="C68" s="1042" t="s">
        <v>757</v>
      </c>
      <c r="D68" s="1042"/>
      <c r="E68" s="1042"/>
      <c r="F68" s="1042"/>
      <c r="G68" s="1042"/>
      <c r="H68" s="1042"/>
      <c r="I68" s="1042"/>
      <c r="J68" s="1042"/>
      <c r="K68" s="1042"/>
    </row>
    <row r="69" spans="2:11" ht="42.75" customHeight="1">
      <c r="B69" s="413" t="s">
        <v>467</v>
      </c>
      <c r="C69" s="1043"/>
      <c r="D69" s="1043"/>
      <c r="E69" s="456" t="s">
        <v>1045</v>
      </c>
      <c r="F69" s="1044"/>
      <c r="G69" s="1044"/>
      <c r="H69" s="1044"/>
      <c r="I69" s="1044"/>
      <c r="J69" s="1044"/>
      <c r="K69" s="1044"/>
    </row>
    <row r="70" spans="2:11" ht="22.5" thickBot="1">
      <c r="B70" s="263"/>
      <c r="C70" s="1029"/>
      <c r="D70" s="1029"/>
      <c r="E70" s="1018" t="s">
        <v>1042</v>
      </c>
      <c r="F70" s="1018"/>
      <c r="G70" s="1018"/>
      <c r="H70" s="1018"/>
      <c r="I70" s="1018"/>
      <c r="J70" s="1018"/>
      <c r="K70" s="1018"/>
    </row>
    <row r="71" spans="2:11" ht="23.25" thickBot="1">
      <c r="B71" s="263" t="s">
        <v>467</v>
      </c>
      <c r="C71" s="496" t="e">
        <f>C69/C70</f>
        <v>#DIV/0!</v>
      </c>
      <c r="D71" s="497"/>
      <c r="E71" s="611" t="s">
        <v>765</v>
      </c>
      <c r="F71" s="611"/>
      <c r="G71" s="611"/>
      <c r="H71" s="611"/>
      <c r="I71" s="611"/>
      <c r="J71" s="611"/>
      <c r="K71" s="611"/>
    </row>
    <row r="72" spans="2:11" s="440" customFormat="1" ht="24">
      <c r="B72" s="439">
        <v>3.6</v>
      </c>
      <c r="C72" s="1042" t="s">
        <v>758</v>
      </c>
      <c r="D72" s="1042"/>
      <c r="E72" s="1042"/>
      <c r="F72" s="1042"/>
      <c r="G72" s="1042"/>
      <c r="H72" s="1042"/>
      <c r="I72" s="1042"/>
      <c r="J72" s="1042"/>
      <c r="K72" s="1042"/>
    </row>
    <row r="73" spans="2:11" ht="42.75" customHeight="1">
      <c r="B73" s="413" t="s">
        <v>467</v>
      </c>
      <c r="C73" s="1043"/>
      <c r="D73" s="1043"/>
      <c r="E73" s="456" t="s">
        <v>1046</v>
      </c>
      <c r="F73" s="1044"/>
      <c r="G73" s="1044"/>
      <c r="H73" s="1044"/>
      <c r="I73" s="1044"/>
      <c r="J73" s="1044"/>
      <c r="K73" s="1044"/>
    </row>
    <row r="74" spans="2:11" ht="22.5" thickBot="1">
      <c r="B74" s="263"/>
      <c r="C74" s="1029"/>
      <c r="D74" s="1029"/>
      <c r="E74" s="1018" t="s">
        <v>1042</v>
      </c>
      <c r="F74" s="1018"/>
      <c r="G74" s="1018"/>
      <c r="H74" s="1018"/>
      <c r="I74" s="1018"/>
      <c r="J74" s="1018"/>
      <c r="K74" s="1018"/>
    </row>
    <row r="75" spans="2:11" ht="23.25" thickBot="1">
      <c r="B75" s="263" t="s">
        <v>467</v>
      </c>
      <c r="C75" s="496" t="e">
        <f>C73/C74</f>
        <v>#DIV/0!</v>
      </c>
      <c r="D75" s="497"/>
      <c r="E75" s="611" t="s">
        <v>765</v>
      </c>
      <c r="F75" s="611"/>
      <c r="G75" s="611"/>
      <c r="H75" s="611"/>
      <c r="I75" s="611"/>
      <c r="J75" s="611"/>
      <c r="K75" s="611"/>
    </row>
    <row r="76" spans="2:11" s="440" customFormat="1" ht="24">
      <c r="B76" s="439">
        <v>3.7</v>
      </c>
      <c r="C76" s="1042" t="s">
        <v>1129</v>
      </c>
      <c r="D76" s="1042"/>
      <c r="E76" s="1042"/>
      <c r="F76" s="1042"/>
      <c r="G76" s="1042"/>
      <c r="H76" s="1042"/>
      <c r="I76" s="1042"/>
      <c r="J76" s="1042"/>
      <c r="K76" s="1042"/>
    </row>
    <row r="77" spans="2:11" ht="42.75" customHeight="1">
      <c r="B77" s="263" t="s">
        <v>467</v>
      </c>
      <c r="C77" s="1043"/>
      <c r="D77" s="1043"/>
      <c r="E77" s="456" t="s">
        <v>1047</v>
      </c>
      <c r="F77" s="1044"/>
      <c r="G77" s="1044"/>
      <c r="H77" s="1044"/>
      <c r="I77" s="1044"/>
      <c r="J77" s="1044"/>
      <c r="K77" s="1044"/>
    </row>
    <row r="78" spans="2:11" ht="22.5" thickBot="1">
      <c r="B78" s="263"/>
      <c r="C78" s="1029"/>
      <c r="D78" s="1029"/>
      <c r="E78" s="1018" t="s">
        <v>1042</v>
      </c>
      <c r="F78" s="1018"/>
      <c r="G78" s="1018"/>
      <c r="H78" s="1018"/>
      <c r="I78" s="1018"/>
      <c r="J78" s="1018"/>
      <c r="K78" s="1018"/>
    </row>
    <row r="79" spans="2:11" ht="23.25" thickBot="1">
      <c r="B79" s="263" t="s">
        <v>467</v>
      </c>
      <c r="C79" s="496" t="e">
        <f>C77/C78</f>
        <v>#DIV/0!</v>
      </c>
      <c r="D79" s="497"/>
      <c r="E79" s="611" t="s">
        <v>765</v>
      </c>
      <c r="F79" s="611"/>
      <c r="G79" s="611"/>
      <c r="H79" s="611"/>
      <c r="I79" s="611"/>
      <c r="J79" s="611"/>
      <c r="K79" s="611"/>
    </row>
    <row r="80" spans="2:11" ht="16.5" customHeight="1" thickBot="1">
      <c r="B80" s="1033" t="s">
        <v>1048</v>
      </c>
      <c r="C80" s="1034"/>
      <c r="D80" s="1034"/>
      <c r="E80" s="1034"/>
      <c r="F80" s="1035"/>
      <c r="G80" s="204"/>
      <c r="H80" s="218"/>
      <c r="I80" s="218"/>
      <c r="J80" s="218"/>
      <c r="K80" s="91"/>
    </row>
    <row r="81" spans="2:11" ht="27.75" customHeight="1" thickBot="1">
      <c r="B81" s="1036"/>
      <c r="C81" s="1037"/>
      <c r="D81" s="1037"/>
      <c r="E81" s="1037"/>
      <c r="F81" s="1038"/>
      <c r="G81" s="205"/>
      <c r="H81" s="626" t="e">
        <f>C59+C63+C67+C71+C75+C79</f>
        <v>#DIV/0!</v>
      </c>
      <c r="I81" s="628"/>
      <c r="J81" s="96" t="s">
        <v>765</v>
      </c>
      <c r="K81" s="61"/>
    </row>
    <row r="82" spans="2:11" ht="32.25" customHeight="1" thickBot="1">
      <c r="B82" s="1039"/>
      <c r="C82" s="1040"/>
      <c r="D82" s="1040"/>
      <c r="E82" s="1040"/>
      <c r="F82" s="1041"/>
      <c r="G82" s="171"/>
      <c r="H82" s="839" t="s">
        <v>1049</v>
      </c>
      <c r="I82" s="839"/>
      <c r="J82" s="839"/>
      <c r="K82" s="840"/>
    </row>
    <row r="83" spans="2:11" ht="27" customHeight="1">
      <c r="B83" s="832" t="s">
        <v>759</v>
      </c>
      <c r="C83" s="832"/>
      <c r="D83" s="832"/>
      <c r="E83" s="832"/>
      <c r="F83" s="832"/>
      <c r="G83" s="832"/>
      <c r="H83" s="832"/>
      <c r="I83" s="832"/>
      <c r="J83" s="832"/>
      <c r="K83" s="832"/>
    </row>
    <row r="84" spans="2:11" ht="28.5">
      <c r="B84" s="1021" t="s">
        <v>760</v>
      </c>
      <c r="C84" s="1021"/>
      <c r="D84" s="1032" t="s">
        <v>761</v>
      </c>
      <c r="E84" s="1032"/>
      <c r="F84" s="1032"/>
      <c r="G84" s="1032"/>
      <c r="H84" s="1032"/>
      <c r="I84" s="1032"/>
      <c r="J84" s="1032"/>
      <c r="K84" s="1032"/>
    </row>
    <row r="85" spans="2:11" ht="37.5" customHeight="1" thickBot="1">
      <c r="B85" s="300">
        <v>4.0999999999999996</v>
      </c>
      <c r="C85" s="736" t="s">
        <v>762</v>
      </c>
      <c r="D85" s="736"/>
      <c r="E85" s="736"/>
      <c r="F85" s="736"/>
      <c r="G85" s="736"/>
      <c r="H85" s="736"/>
      <c r="I85" s="736"/>
      <c r="J85" s="736"/>
      <c r="K85" s="736"/>
    </row>
    <row r="86" spans="2:11" ht="54" customHeight="1" thickBot="1">
      <c r="B86" s="254" t="s">
        <v>113</v>
      </c>
      <c r="C86" s="457" t="s">
        <v>763</v>
      </c>
      <c r="D86" s="457"/>
      <c r="E86" s="457"/>
      <c r="F86" s="522" t="s">
        <v>764</v>
      </c>
      <c r="G86" s="522"/>
      <c r="H86" s="522"/>
      <c r="I86" s="457" t="s">
        <v>1050</v>
      </c>
      <c r="J86" s="457"/>
      <c r="K86" s="457"/>
    </row>
    <row r="87" spans="2:11" s="304" customFormat="1" ht="32.25" customHeight="1" thickBot="1">
      <c r="B87" s="294">
        <v>1</v>
      </c>
      <c r="C87" s="564" t="s">
        <v>766</v>
      </c>
      <c r="D87" s="564"/>
      <c r="E87" s="564"/>
      <c r="F87" s="643" t="s">
        <v>1095</v>
      </c>
      <c r="G87" s="643"/>
      <c r="H87" s="643"/>
      <c r="I87" s="688"/>
      <c r="J87" s="689"/>
      <c r="K87" s="690"/>
    </row>
    <row r="88" spans="2:11" s="304" customFormat="1" ht="32.25" customHeight="1" thickBot="1">
      <c r="B88" s="294">
        <v>2</v>
      </c>
      <c r="C88" s="564" t="s">
        <v>767</v>
      </c>
      <c r="D88" s="564"/>
      <c r="E88" s="564"/>
      <c r="F88" s="643" t="s">
        <v>1095</v>
      </c>
      <c r="G88" s="643"/>
      <c r="H88" s="643"/>
      <c r="I88" s="688"/>
      <c r="J88" s="689"/>
      <c r="K88" s="690"/>
    </row>
    <row r="89" spans="2:11" s="304" customFormat="1" ht="32.25" customHeight="1" thickBot="1">
      <c r="B89" s="294">
        <v>3</v>
      </c>
      <c r="C89" s="564" t="s">
        <v>768</v>
      </c>
      <c r="D89" s="564"/>
      <c r="E89" s="564"/>
      <c r="F89" s="643" t="s">
        <v>1095</v>
      </c>
      <c r="G89" s="643"/>
      <c r="H89" s="643"/>
      <c r="I89" s="688"/>
      <c r="J89" s="689"/>
      <c r="K89" s="690"/>
    </row>
    <row r="90" spans="2:11" ht="42" customHeight="1" thickBot="1">
      <c r="B90" s="261"/>
      <c r="C90" s="457" t="s">
        <v>769</v>
      </c>
      <c r="D90" s="457"/>
      <c r="E90" s="457"/>
      <c r="F90" s="457"/>
      <c r="G90" s="457"/>
      <c r="H90" s="457"/>
      <c r="I90" s="450">
        <f>SUM(I87:K89)</f>
        <v>0</v>
      </c>
      <c r="J90" s="451"/>
      <c r="K90" s="452"/>
    </row>
    <row r="91" spans="2:11" ht="36" customHeight="1" thickBot="1">
      <c r="D91" s="186">
        <v>4.2</v>
      </c>
      <c r="E91" s="1031" t="s">
        <v>770</v>
      </c>
      <c r="F91" s="1031"/>
      <c r="G91" s="1031"/>
      <c r="H91" s="1031"/>
      <c r="I91" s="1031"/>
      <c r="J91" s="1031"/>
      <c r="K91" s="1031"/>
    </row>
    <row r="92" spans="2:11" ht="67.5" customHeight="1" thickBot="1">
      <c r="D92" s="254" t="s">
        <v>113</v>
      </c>
      <c r="E92" s="457" t="s">
        <v>771</v>
      </c>
      <c r="F92" s="457"/>
      <c r="G92" s="457"/>
      <c r="H92" s="457" t="s">
        <v>1051</v>
      </c>
      <c r="I92" s="457"/>
      <c r="J92" s="457"/>
    </row>
    <row r="93" spans="2:11" ht="26.25" customHeight="1" thickBot="1">
      <c r="D93" s="256">
        <v>1</v>
      </c>
      <c r="E93" s="688"/>
      <c r="F93" s="689"/>
      <c r="G93" s="690"/>
      <c r="H93" s="688"/>
      <c r="I93" s="689"/>
      <c r="J93" s="690"/>
    </row>
    <row r="94" spans="2:11" ht="26.25" customHeight="1" thickBot="1">
      <c r="D94" s="256">
        <v>2</v>
      </c>
      <c r="E94" s="688"/>
      <c r="F94" s="689"/>
      <c r="G94" s="690"/>
      <c r="H94" s="688"/>
      <c r="I94" s="689"/>
      <c r="J94" s="690"/>
    </row>
    <row r="95" spans="2:11" ht="26.25" customHeight="1" thickBot="1">
      <c r="D95" s="256">
        <v>3</v>
      </c>
      <c r="E95" s="1028"/>
      <c r="F95" s="1028"/>
      <c r="G95" s="1028"/>
      <c r="H95" s="1028"/>
      <c r="I95" s="1028"/>
      <c r="J95" s="1028"/>
    </row>
    <row r="96" spans="2:11" ht="26.25" customHeight="1" thickBot="1">
      <c r="D96" s="256">
        <v>4</v>
      </c>
      <c r="E96" s="1028"/>
      <c r="F96" s="1028"/>
      <c r="G96" s="1028"/>
      <c r="H96" s="1028"/>
      <c r="I96" s="1028"/>
      <c r="J96" s="1028"/>
    </row>
    <row r="97" spans="2:11" ht="26.25" customHeight="1" thickBot="1">
      <c r="D97" s="256">
        <v>5</v>
      </c>
      <c r="E97" s="1028"/>
      <c r="F97" s="1028"/>
      <c r="G97" s="1028"/>
      <c r="H97" s="1028"/>
      <c r="I97" s="1028"/>
      <c r="J97" s="1028"/>
    </row>
    <row r="98" spans="2:11" ht="26.25" customHeight="1" thickBot="1">
      <c r="D98" s="256">
        <v>6</v>
      </c>
      <c r="E98" s="1028"/>
      <c r="F98" s="1028"/>
      <c r="G98" s="1028"/>
      <c r="H98" s="1028"/>
      <c r="I98" s="1028"/>
      <c r="J98" s="1028"/>
    </row>
    <row r="99" spans="2:11" ht="26.25" customHeight="1" thickBot="1">
      <c r="D99" s="256">
        <v>7</v>
      </c>
      <c r="E99" s="1028"/>
      <c r="F99" s="1028"/>
      <c r="G99" s="1028"/>
      <c r="H99" s="1028"/>
      <c r="I99" s="1028"/>
      <c r="J99" s="1028"/>
    </row>
    <row r="100" spans="2:11" ht="27.75" customHeight="1" thickBot="1">
      <c r="D100" s="261"/>
      <c r="E100" s="620" t="s">
        <v>772</v>
      </c>
      <c r="F100" s="620"/>
      <c r="G100" s="620"/>
      <c r="H100" s="450">
        <f>SUM(H93:J99)</f>
        <v>0</v>
      </c>
      <c r="I100" s="451"/>
      <c r="J100" s="452"/>
    </row>
    <row r="101" spans="2:11">
      <c r="B101" s="52"/>
    </row>
    <row r="102" spans="2:11">
      <c r="B102" s="52"/>
    </row>
    <row r="103" spans="2:11" ht="27" customHeight="1">
      <c r="B103" s="736" t="s">
        <v>773</v>
      </c>
      <c r="C103" s="736"/>
      <c r="D103" s="736"/>
      <c r="E103" s="736"/>
      <c r="F103" s="736"/>
      <c r="G103" s="736"/>
      <c r="H103" s="736"/>
      <c r="I103" s="736"/>
      <c r="J103" s="736"/>
      <c r="K103" s="736"/>
    </row>
    <row r="104" spans="2:11" s="305" customFormat="1" ht="27" customHeight="1">
      <c r="B104" s="267" t="s">
        <v>467</v>
      </c>
      <c r="C104" s="1029">
        <f>H100</f>
        <v>0</v>
      </c>
      <c r="D104" s="1029"/>
      <c r="E104" s="1018" t="s">
        <v>1053</v>
      </c>
      <c r="F104" s="1018"/>
      <c r="G104" s="1018"/>
      <c r="H104" s="1018"/>
      <c r="I104" s="1018"/>
      <c r="J104" s="1018"/>
      <c r="K104" s="909" t="s">
        <v>1054</v>
      </c>
    </row>
    <row r="105" spans="2:11" s="305" customFormat="1" ht="27" customHeight="1" thickBot="1">
      <c r="B105" s="267"/>
      <c r="C105" s="1029"/>
      <c r="D105" s="1029"/>
      <c r="E105" s="1018" t="s">
        <v>1052</v>
      </c>
      <c r="F105" s="1018"/>
      <c r="G105" s="1018"/>
      <c r="H105" s="1018"/>
      <c r="I105" s="1018"/>
      <c r="J105" s="1018"/>
      <c r="K105" s="909"/>
    </row>
    <row r="106" spans="2:11" s="305" customFormat="1" ht="27" customHeight="1" thickBot="1">
      <c r="B106" s="267" t="s">
        <v>467</v>
      </c>
      <c r="C106" s="496" t="e">
        <f>C104/C105*5</f>
        <v>#DIV/0!</v>
      </c>
      <c r="D106" s="497"/>
      <c r="E106" s="736" t="s">
        <v>765</v>
      </c>
      <c r="F106" s="736"/>
      <c r="G106" s="736"/>
      <c r="H106" s="736"/>
      <c r="I106" s="736"/>
      <c r="J106" s="736"/>
      <c r="K106" s="736"/>
    </row>
    <row r="107" spans="2:11" ht="27" customHeight="1">
      <c r="B107" s="524" t="s">
        <v>1055</v>
      </c>
      <c r="C107" s="524"/>
      <c r="D107" s="524"/>
      <c r="E107" s="524"/>
      <c r="F107" s="524"/>
      <c r="G107" s="524"/>
      <c r="H107" s="524"/>
      <c r="I107" s="524"/>
      <c r="J107" s="524"/>
      <c r="K107" s="524"/>
    </row>
    <row r="108" spans="2:11" ht="27" customHeight="1">
      <c r="B108" s="399"/>
      <c r="C108" s="399"/>
      <c r="D108" s="399"/>
      <c r="E108" s="399"/>
      <c r="F108" s="399"/>
      <c r="G108" s="399"/>
      <c r="H108" s="399"/>
      <c r="I108" s="399"/>
      <c r="J108" s="399"/>
      <c r="K108" s="399"/>
    </row>
    <row r="109" spans="2:11" ht="27" customHeight="1">
      <c r="B109" s="399"/>
      <c r="C109" s="399"/>
      <c r="D109" s="399"/>
      <c r="E109" s="399"/>
      <c r="F109" s="399"/>
      <c r="G109" s="399"/>
      <c r="H109" s="399"/>
      <c r="I109" s="399"/>
      <c r="J109" s="399"/>
      <c r="K109" s="399"/>
    </row>
    <row r="110" spans="2:11" ht="38.25" customHeight="1">
      <c r="B110" s="301">
        <v>4.3</v>
      </c>
      <c r="C110" s="611" t="s">
        <v>774</v>
      </c>
      <c r="D110" s="611"/>
      <c r="E110" s="611"/>
      <c r="F110" s="611"/>
      <c r="G110" s="611"/>
      <c r="H110" s="611"/>
      <c r="I110" s="611"/>
      <c r="J110" s="611"/>
      <c r="K110" s="611"/>
    </row>
    <row r="111" spans="2:11" ht="16.5" thickBot="1">
      <c r="B111" s="165"/>
    </row>
    <row r="112" spans="2:11" s="94" customFormat="1" ht="135" customHeight="1" thickBot="1">
      <c r="B112" s="265" t="s">
        <v>113</v>
      </c>
      <c r="C112" s="265" t="s">
        <v>775</v>
      </c>
      <c r="D112" s="775" t="s">
        <v>1058</v>
      </c>
      <c r="E112" s="775"/>
      <c r="F112" s="775" t="s">
        <v>1056</v>
      </c>
      <c r="G112" s="775"/>
      <c r="H112" s="775" t="s">
        <v>1057</v>
      </c>
      <c r="I112" s="775"/>
      <c r="J112" s="775" t="s">
        <v>1059</v>
      </c>
      <c r="K112" s="775"/>
    </row>
    <row r="113" spans="2:11" ht="23.25" customHeight="1" thickBot="1">
      <c r="B113" s="254"/>
      <c r="C113" s="254"/>
      <c r="D113" s="1030" t="s">
        <v>39</v>
      </c>
      <c r="E113" s="1030"/>
      <c r="F113" s="1030" t="s">
        <v>40</v>
      </c>
      <c r="G113" s="1030"/>
      <c r="H113" s="1030" t="s">
        <v>41</v>
      </c>
      <c r="I113" s="1030"/>
      <c r="J113" s="1030" t="s">
        <v>42</v>
      </c>
      <c r="K113" s="1030"/>
    </row>
    <row r="114" spans="2:11" ht="23.25" customHeight="1" thickBot="1">
      <c r="B114" s="256">
        <v>1</v>
      </c>
      <c r="C114" s="356">
        <v>1</v>
      </c>
      <c r="D114" s="614" t="s">
        <v>1095</v>
      </c>
      <c r="E114" s="614"/>
      <c r="F114" s="614" t="s">
        <v>1094</v>
      </c>
      <c r="G114" s="614"/>
      <c r="H114" s="614" t="s">
        <v>1095</v>
      </c>
      <c r="I114" s="614"/>
      <c r="J114" s="614" t="s">
        <v>1094</v>
      </c>
      <c r="K114" s="614"/>
    </row>
    <row r="115" spans="2:11" ht="23.25" customHeight="1" thickBot="1">
      <c r="B115" s="256">
        <v>2</v>
      </c>
      <c r="C115" s="356">
        <v>2</v>
      </c>
      <c r="D115" s="614" t="s">
        <v>1095</v>
      </c>
      <c r="E115" s="614"/>
      <c r="F115" s="614" t="s">
        <v>1094</v>
      </c>
      <c r="G115" s="614"/>
      <c r="H115" s="614" t="s">
        <v>1095</v>
      </c>
      <c r="I115" s="614"/>
      <c r="J115" s="614" t="s">
        <v>1094</v>
      </c>
      <c r="K115" s="614"/>
    </row>
    <row r="116" spans="2:11" ht="23.25" customHeight="1" thickBot="1">
      <c r="B116" s="256">
        <v>3</v>
      </c>
      <c r="C116" s="224"/>
      <c r="D116" s="1028"/>
      <c r="E116" s="1028"/>
      <c r="F116" s="1028"/>
      <c r="G116" s="1028"/>
      <c r="H116" s="1028"/>
      <c r="I116" s="1028"/>
      <c r="J116" s="1028"/>
      <c r="K116" s="1028"/>
    </row>
    <row r="117" spans="2:11" ht="23.25" customHeight="1" thickBot="1">
      <c r="B117" s="256">
        <v>4</v>
      </c>
      <c r="C117" s="306"/>
      <c r="D117" s="1028"/>
      <c r="E117" s="1028"/>
      <c r="F117" s="1028"/>
      <c r="G117" s="1028"/>
      <c r="H117" s="1028"/>
      <c r="I117" s="1028"/>
      <c r="J117" s="1028"/>
      <c r="K117" s="1028"/>
    </row>
    <row r="118" spans="2:11" ht="23.25" customHeight="1" thickBot="1">
      <c r="B118" s="256">
        <v>5</v>
      </c>
      <c r="C118" s="306"/>
      <c r="D118" s="1028"/>
      <c r="E118" s="1028"/>
      <c r="F118" s="1028"/>
      <c r="G118" s="1028"/>
      <c r="H118" s="1028"/>
      <c r="I118" s="1028"/>
      <c r="J118" s="1028"/>
      <c r="K118" s="1028"/>
    </row>
    <row r="119" spans="2:11" ht="23.25" customHeight="1" thickBot="1">
      <c r="B119" s="256">
        <v>6</v>
      </c>
      <c r="C119" s="306"/>
      <c r="D119" s="1028"/>
      <c r="E119" s="1028"/>
      <c r="F119" s="1028"/>
      <c r="G119" s="1028"/>
      <c r="H119" s="1028"/>
      <c r="I119" s="1028"/>
      <c r="J119" s="1028"/>
      <c r="K119" s="1028"/>
    </row>
    <row r="120" spans="2:11" ht="23.25" customHeight="1" thickBot="1">
      <c r="B120" s="256">
        <v>7</v>
      </c>
      <c r="C120" s="306"/>
      <c r="D120" s="1028"/>
      <c r="E120" s="1028"/>
      <c r="F120" s="1028"/>
      <c r="G120" s="1028"/>
      <c r="H120" s="1028"/>
      <c r="I120" s="1028"/>
      <c r="J120" s="1028"/>
      <c r="K120" s="1028"/>
    </row>
    <row r="121" spans="2:11" ht="31.5" customHeight="1" thickBot="1">
      <c r="B121" s="667" t="s">
        <v>776</v>
      </c>
      <c r="C121" s="667"/>
      <c r="D121" s="667"/>
      <c r="E121" s="667"/>
      <c r="F121" s="667"/>
      <c r="G121" s="667"/>
      <c r="H121" s="667"/>
      <c r="I121" s="667"/>
      <c r="J121" s="450">
        <f>SUM(J114:K120)</f>
        <v>0</v>
      </c>
      <c r="K121" s="452"/>
    </row>
    <row r="122" spans="2:11" ht="39.75" customHeight="1">
      <c r="B122" s="538" t="s">
        <v>777</v>
      </c>
      <c r="C122" s="538"/>
      <c r="D122" s="538"/>
      <c r="E122" s="538"/>
      <c r="F122" s="538"/>
      <c r="G122" s="538"/>
      <c r="H122" s="538"/>
      <c r="I122" s="538"/>
      <c r="J122" s="538"/>
      <c r="K122" s="538"/>
    </row>
    <row r="123" spans="2:11" ht="33" customHeight="1">
      <c r="B123" s="736" t="s">
        <v>773</v>
      </c>
      <c r="C123" s="736"/>
      <c r="D123" s="736"/>
      <c r="E123" s="736"/>
      <c r="F123" s="736"/>
      <c r="G123" s="736"/>
      <c r="H123" s="736"/>
      <c r="I123" s="736"/>
      <c r="J123" s="736"/>
      <c r="K123" s="736"/>
    </row>
    <row r="124" spans="2:11" s="305" customFormat="1" ht="33" customHeight="1">
      <c r="B124" s="267" t="s">
        <v>467</v>
      </c>
      <c r="C124" s="1029">
        <f>J121</f>
        <v>0</v>
      </c>
      <c r="D124" s="1029"/>
      <c r="E124" s="1018" t="s">
        <v>1053</v>
      </c>
      <c r="F124" s="1018"/>
      <c r="G124" s="1018"/>
      <c r="H124" s="1018"/>
      <c r="I124" s="1018"/>
      <c r="J124" s="1018"/>
      <c r="K124" s="909" t="s">
        <v>1060</v>
      </c>
    </row>
    <row r="125" spans="2:11" s="305" customFormat="1" ht="33" customHeight="1" thickBot="1">
      <c r="B125" s="267"/>
      <c r="C125" s="1029">
        <v>2</v>
      </c>
      <c r="D125" s="1029"/>
      <c r="E125" s="1018" t="s">
        <v>1052</v>
      </c>
      <c r="F125" s="1018"/>
      <c r="G125" s="1018"/>
      <c r="H125" s="1018"/>
      <c r="I125" s="1018"/>
      <c r="J125" s="1018"/>
      <c r="K125" s="909"/>
    </row>
    <row r="126" spans="2:11" s="305" customFormat="1" ht="33" customHeight="1" thickBot="1">
      <c r="B126" s="267" t="s">
        <v>467</v>
      </c>
      <c r="C126" s="496">
        <f>C124/C125*2</f>
        <v>0</v>
      </c>
      <c r="D126" s="497"/>
      <c r="E126" s="736" t="s">
        <v>765</v>
      </c>
      <c r="F126" s="736"/>
      <c r="G126" s="736"/>
      <c r="H126" s="736"/>
      <c r="I126" s="736"/>
      <c r="J126" s="736"/>
      <c r="K126" s="736"/>
    </row>
    <row r="127" spans="2:11" ht="18" customHeight="1" thickBot="1">
      <c r="B127" s="981" t="s">
        <v>1061</v>
      </c>
      <c r="C127" s="982"/>
      <c r="D127" s="982"/>
      <c r="E127" s="982"/>
      <c r="F127" s="983"/>
      <c r="G127" s="204"/>
      <c r="H127" s="218"/>
      <c r="I127" s="218"/>
      <c r="J127" s="218"/>
      <c r="K127" s="91"/>
    </row>
    <row r="128" spans="2:11" ht="27.75" customHeight="1" thickBot="1">
      <c r="B128" s="984"/>
      <c r="C128" s="985"/>
      <c r="D128" s="985"/>
      <c r="E128" s="985"/>
      <c r="F128" s="986"/>
      <c r="G128" s="205"/>
      <c r="H128" s="626" t="e">
        <f>I90+C106+C126</f>
        <v>#DIV/0!</v>
      </c>
      <c r="I128" s="628"/>
      <c r="J128" s="96" t="s">
        <v>765</v>
      </c>
      <c r="K128" s="61"/>
    </row>
    <row r="129" spans="2:11" ht="33.75" customHeight="1" thickBot="1">
      <c r="B129" s="987"/>
      <c r="C129" s="988"/>
      <c r="D129" s="988"/>
      <c r="E129" s="988"/>
      <c r="F129" s="989"/>
      <c r="G129" s="171"/>
      <c r="H129" s="839" t="s">
        <v>1062</v>
      </c>
      <c r="I129" s="839"/>
      <c r="J129" s="839"/>
      <c r="K129" s="840"/>
    </row>
    <row r="130" spans="2:11" ht="33.75" customHeight="1">
      <c r="B130" s="418"/>
      <c r="C130" s="418"/>
      <c r="D130" s="418"/>
      <c r="E130" s="418"/>
      <c r="F130" s="418"/>
      <c r="G130" s="96"/>
      <c r="H130" s="402"/>
      <c r="I130" s="402"/>
      <c r="J130" s="402"/>
      <c r="K130" s="402"/>
    </row>
    <row r="131" spans="2:11" ht="33.75" customHeight="1">
      <c r="B131" s="418"/>
      <c r="C131" s="418"/>
      <c r="D131" s="418"/>
      <c r="E131" s="418"/>
      <c r="F131" s="418"/>
      <c r="G131" s="96"/>
      <c r="H131" s="402"/>
      <c r="I131" s="402"/>
      <c r="J131" s="402"/>
      <c r="K131" s="402"/>
    </row>
    <row r="132" spans="2:11" ht="33.75" customHeight="1">
      <c r="B132" s="418"/>
      <c r="C132" s="418"/>
      <c r="D132" s="418"/>
      <c r="E132" s="418"/>
      <c r="F132" s="418"/>
      <c r="G132" s="96"/>
      <c r="H132" s="402"/>
      <c r="I132" s="402"/>
      <c r="J132" s="402"/>
      <c r="K132" s="402"/>
    </row>
    <row r="133" spans="2:11" ht="33.75" customHeight="1">
      <c r="B133" s="418"/>
      <c r="C133" s="418"/>
      <c r="D133" s="418"/>
      <c r="E133" s="418"/>
      <c r="F133" s="418"/>
      <c r="G133" s="96"/>
      <c r="H133" s="402"/>
      <c r="I133" s="402"/>
      <c r="J133" s="402"/>
      <c r="K133" s="402"/>
    </row>
    <row r="134" spans="2:11" ht="27" thickBot="1">
      <c r="B134" s="985" t="s">
        <v>147</v>
      </c>
      <c r="C134" s="985"/>
      <c r="D134" s="1027" t="s">
        <v>778</v>
      </c>
      <c r="E134" s="1027"/>
      <c r="F134" s="1027"/>
      <c r="G134" s="1027"/>
      <c r="H134" s="1027"/>
      <c r="I134" s="1027"/>
      <c r="J134" s="1027"/>
      <c r="K134" s="1027"/>
    </row>
    <row r="135" spans="2:11" ht="83.25" customHeight="1" thickBot="1">
      <c r="B135" s="255" t="s">
        <v>113</v>
      </c>
      <c r="C135" s="457" t="s">
        <v>779</v>
      </c>
      <c r="D135" s="457"/>
      <c r="E135" s="457"/>
      <c r="F135" s="457"/>
      <c r="G135" s="457"/>
      <c r="H135" s="457"/>
      <c r="I135" s="457"/>
      <c r="J135" s="255" t="s">
        <v>293</v>
      </c>
      <c r="K135" s="255" t="s">
        <v>1063</v>
      </c>
    </row>
    <row r="136" spans="2:11" ht="48" customHeight="1" thickBot="1">
      <c r="B136" s="225">
        <v>1</v>
      </c>
      <c r="C136" s="512" t="s">
        <v>780</v>
      </c>
      <c r="D136" s="512"/>
      <c r="E136" s="512"/>
      <c r="F136" s="512"/>
      <c r="G136" s="512"/>
      <c r="H136" s="512"/>
      <c r="I136" s="512"/>
      <c r="J136" s="357" t="s">
        <v>1095</v>
      </c>
      <c r="K136" s="359"/>
    </row>
    <row r="137" spans="2:11" ht="48" customHeight="1" thickBot="1">
      <c r="B137" s="225">
        <v>2</v>
      </c>
      <c r="C137" s="512" t="s">
        <v>781</v>
      </c>
      <c r="D137" s="512"/>
      <c r="E137" s="512"/>
      <c r="F137" s="512"/>
      <c r="G137" s="512"/>
      <c r="H137" s="512"/>
      <c r="I137" s="512"/>
      <c r="J137" s="357" t="s">
        <v>1095</v>
      </c>
      <c r="K137" s="359"/>
    </row>
    <row r="138" spans="2:11" ht="48" customHeight="1" thickBot="1">
      <c r="B138" s="225">
        <v>3</v>
      </c>
      <c r="C138" s="512" t="s">
        <v>782</v>
      </c>
      <c r="D138" s="512"/>
      <c r="E138" s="512"/>
      <c r="F138" s="512"/>
      <c r="G138" s="512"/>
      <c r="H138" s="512"/>
      <c r="I138" s="512"/>
      <c r="J138" s="357" t="s">
        <v>1094</v>
      </c>
      <c r="K138" s="359"/>
    </row>
    <row r="139" spans="2:11" ht="48" customHeight="1" thickBot="1">
      <c r="B139" s="225">
        <v>4</v>
      </c>
      <c r="C139" s="512" t="s">
        <v>783</v>
      </c>
      <c r="D139" s="512"/>
      <c r="E139" s="512"/>
      <c r="F139" s="512"/>
      <c r="G139" s="512"/>
      <c r="H139" s="512"/>
      <c r="I139" s="512"/>
      <c r="J139" s="357" t="s">
        <v>1095</v>
      </c>
      <c r="K139" s="359"/>
    </row>
    <row r="140" spans="2:11" ht="48" customHeight="1" thickBot="1">
      <c r="B140" s="225">
        <v>5</v>
      </c>
      <c r="C140" s="512" t="s">
        <v>784</v>
      </c>
      <c r="D140" s="512"/>
      <c r="E140" s="512"/>
      <c r="F140" s="512"/>
      <c r="G140" s="512"/>
      <c r="H140" s="512"/>
      <c r="I140" s="512"/>
      <c r="J140" s="357" t="s">
        <v>1094</v>
      </c>
      <c r="K140" s="359"/>
    </row>
    <row r="141" spans="2:11" ht="48" customHeight="1" thickBot="1">
      <c r="B141" s="225">
        <v>6</v>
      </c>
      <c r="C141" s="512" t="s">
        <v>785</v>
      </c>
      <c r="D141" s="512"/>
      <c r="E141" s="512"/>
      <c r="F141" s="512"/>
      <c r="G141" s="512"/>
      <c r="H141" s="512"/>
      <c r="I141" s="512"/>
      <c r="J141" s="357" t="s">
        <v>1094</v>
      </c>
      <c r="K141" s="359"/>
    </row>
    <row r="142" spans="2:11" ht="48" customHeight="1" thickBot="1">
      <c r="B142" s="225">
        <v>7</v>
      </c>
      <c r="C142" s="512" t="s">
        <v>786</v>
      </c>
      <c r="D142" s="512"/>
      <c r="E142" s="512"/>
      <c r="F142" s="512"/>
      <c r="G142" s="512"/>
      <c r="H142" s="512"/>
      <c r="I142" s="512"/>
      <c r="J142" s="357" t="s">
        <v>1095</v>
      </c>
      <c r="K142" s="359"/>
    </row>
    <row r="143" spans="2:11" ht="48" customHeight="1" thickBot="1">
      <c r="B143" s="225">
        <v>8</v>
      </c>
      <c r="C143" s="512" t="s">
        <v>787</v>
      </c>
      <c r="D143" s="512"/>
      <c r="E143" s="512"/>
      <c r="F143" s="512"/>
      <c r="G143" s="512"/>
      <c r="H143" s="512"/>
      <c r="I143" s="512"/>
      <c r="J143" s="357" t="s">
        <v>1094</v>
      </c>
      <c r="K143" s="359"/>
    </row>
    <row r="144" spans="2:11" ht="48" customHeight="1" thickBot="1">
      <c r="B144" s="225">
        <v>9</v>
      </c>
      <c r="C144" s="512" t="s">
        <v>788</v>
      </c>
      <c r="D144" s="512"/>
      <c r="E144" s="512"/>
      <c r="F144" s="512"/>
      <c r="G144" s="512"/>
      <c r="H144" s="512"/>
      <c r="I144" s="512"/>
      <c r="J144" s="357" t="s">
        <v>1094</v>
      </c>
      <c r="K144" s="359"/>
    </row>
    <row r="145" spans="2:11" ht="48" customHeight="1" thickBot="1">
      <c r="B145" s="225">
        <v>10</v>
      </c>
      <c r="C145" s="512" t="s">
        <v>789</v>
      </c>
      <c r="D145" s="512"/>
      <c r="E145" s="512"/>
      <c r="F145" s="512"/>
      <c r="G145" s="512"/>
      <c r="H145" s="512"/>
      <c r="I145" s="512"/>
      <c r="J145" s="357" t="s">
        <v>1095</v>
      </c>
      <c r="K145" s="359"/>
    </row>
    <row r="146" spans="2:11" ht="35.25" customHeight="1" thickBot="1">
      <c r="B146" s="1026" t="s">
        <v>790</v>
      </c>
      <c r="C146" s="1026"/>
      <c r="D146" s="1026"/>
      <c r="E146" s="1026"/>
      <c r="F146" s="1026"/>
      <c r="G146" s="1026"/>
      <c r="H146" s="1026"/>
      <c r="I146" s="1026"/>
      <c r="J146" s="1026"/>
      <c r="K146" s="379">
        <f>SUM(K136:K145)</f>
        <v>0</v>
      </c>
    </row>
    <row r="147" spans="2:11" ht="26.25">
      <c r="B147" s="441"/>
      <c r="C147" s="441"/>
      <c r="D147" s="441"/>
      <c r="E147" s="441"/>
      <c r="F147" s="441"/>
      <c r="G147" s="441"/>
      <c r="H147" s="441"/>
      <c r="I147" s="441"/>
      <c r="J147" s="441"/>
      <c r="K147" s="442"/>
    </row>
    <row r="148" spans="2:11" ht="26.25">
      <c r="B148" s="441"/>
      <c r="C148" s="441"/>
      <c r="D148" s="441"/>
      <c r="E148" s="441"/>
      <c r="F148" s="441"/>
      <c r="G148" s="441"/>
      <c r="H148" s="441"/>
      <c r="I148" s="441"/>
      <c r="J148" s="441"/>
      <c r="K148" s="442"/>
    </row>
    <row r="149" spans="2:11" ht="26.25">
      <c r="B149" s="441"/>
      <c r="C149" s="441"/>
      <c r="D149" s="441"/>
      <c r="E149" s="441"/>
      <c r="F149" s="441"/>
      <c r="G149" s="441"/>
      <c r="H149" s="441"/>
      <c r="I149" s="441"/>
      <c r="J149" s="441"/>
      <c r="K149" s="442"/>
    </row>
    <row r="150" spans="2:11" ht="107.25" customHeight="1" thickBot="1">
      <c r="B150" s="1021" t="s">
        <v>563</v>
      </c>
      <c r="C150" s="1021"/>
      <c r="D150" s="865" t="s">
        <v>791</v>
      </c>
      <c r="E150" s="865"/>
      <c r="F150" s="865"/>
      <c r="G150" s="865"/>
      <c r="H150" s="865"/>
      <c r="I150" s="865"/>
      <c r="J150" s="865"/>
      <c r="K150" s="865"/>
    </row>
    <row r="151" spans="2:11" ht="138" customHeight="1" thickBot="1">
      <c r="B151" s="522" t="s">
        <v>5</v>
      </c>
      <c r="C151" s="522" t="s">
        <v>792</v>
      </c>
      <c r="D151" s="522"/>
      <c r="E151" s="522"/>
      <c r="F151" s="522" t="s">
        <v>218</v>
      </c>
      <c r="G151" s="522"/>
      <c r="H151" s="522" t="s">
        <v>219</v>
      </c>
      <c r="I151" s="522"/>
      <c r="J151" s="522" t="s">
        <v>220</v>
      </c>
      <c r="K151" s="522" t="s">
        <v>221</v>
      </c>
    </row>
    <row r="152" spans="2:11" ht="54.75" customHeight="1" thickBot="1">
      <c r="B152" s="522"/>
      <c r="C152" s="522"/>
      <c r="D152" s="522"/>
      <c r="E152" s="522"/>
      <c r="F152" s="255" t="s">
        <v>98</v>
      </c>
      <c r="G152" s="255" t="s">
        <v>154</v>
      </c>
      <c r="H152" s="255" t="s">
        <v>98</v>
      </c>
      <c r="I152" s="255" t="s">
        <v>154</v>
      </c>
      <c r="J152" s="522"/>
      <c r="K152" s="522"/>
    </row>
    <row r="153" spans="2:11" ht="99" customHeight="1" thickBot="1">
      <c r="B153" s="260">
        <v>1</v>
      </c>
      <c r="C153" s="512" t="s">
        <v>1064</v>
      </c>
      <c r="D153" s="512"/>
      <c r="E153" s="512"/>
      <c r="F153" s="260">
        <v>1</v>
      </c>
      <c r="G153" s="355"/>
      <c r="H153" s="110">
        <v>1.5</v>
      </c>
      <c r="I153" s="261"/>
      <c r="J153" s="110">
        <v>2.5</v>
      </c>
      <c r="K153" s="261">
        <f>G153+I153</f>
        <v>0</v>
      </c>
    </row>
    <row r="154" spans="2:11" ht="55.5" customHeight="1" thickBot="1">
      <c r="B154" s="260">
        <v>2</v>
      </c>
      <c r="C154" s="512" t="s">
        <v>793</v>
      </c>
      <c r="D154" s="512"/>
      <c r="E154" s="512"/>
      <c r="F154" s="260">
        <v>1</v>
      </c>
      <c r="G154" s="355"/>
      <c r="H154" s="110">
        <v>1.5</v>
      </c>
      <c r="I154" s="261"/>
      <c r="J154" s="110">
        <v>2.5</v>
      </c>
      <c r="K154" s="311">
        <f t="shared" ref="K154" si="0">G154+I154</f>
        <v>0</v>
      </c>
    </row>
    <row r="155" spans="2:11" ht="55.5" customHeight="1" thickBot="1">
      <c r="B155" s="260">
        <v>3</v>
      </c>
      <c r="C155" s="512" t="s">
        <v>794</v>
      </c>
      <c r="D155" s="512"/>
      <c r="E155" s="512"/>
      <c r="F155" s="110">
        <v>1.5</v>
      </c>
      <c r="G155" s="355"/>
      <c r="H155" s="110" t="s">
        <v>101</v>
      </c>
      <c r="I155" s="261" t="s">
        <v>101</v>
      </c>
      <c r="J155" s="110">
        <v>1.5</v>
      </c>
      <c r="K155" s="395">
        <f>G155</f>
        <v>0</v>
      </c>
    </row>
    <row r="156" spans="2:11" ht="61.5" customHeight="1" thickBot="1">
      <c r="B156" s="260">
        <v>4</v>
      </c>
      <c r="C156" s="512" t="s">
        <v>795</v>
      </c>
      <c r="D156" s="512"/>
      <c r="E156" s="512"/>
      <c r="F156" s="260">
        <v>1</v>
      </c>
      <c r="G156" s="355"/>
      <c r="H156" s="110" t="s">
        <v>101</v>
      </c>
      <c r="I156" s="261" t="s">
        <v>101</v>
      </c>
      <c r="J156" s="110">
        <v>1</v>
      </c>
      <c r="K156" s="395">
        <f>G156</f>
        <v>0</v>
      </c>
    </row>
    <row r="157" spans="2:11" ht="80.25" customHeight="1" thickBot="1">
      <c r="B157" s="260">
        <v>5</v>
      </c>
      <c r="C157" s="512" t="s">
        <v>796</v>
      </c>
      <c r="D157" s="512"/>
      <c r="E157" s="512"/>
      <c r="F157" s="260" t="s">
        <v>101</v>
      </c>
      <c r="G157" s="355" t="s">
        <v>797</v>
      </c>
      <c r="H157" s="110">
        <v>2.5</v>
      </c>
      <c r="I157" s="261"/>
      <c r="J157" s="110">
        <v>2.5</v>
      </c>
      <c r="K157" s="311">
        <f>I157</f>
        <v>0</v>
      </c>
    </row>
    <row r="158" spans="2:11" ht="48" customHeight="1" thickBot="1">
      <c r="B158" s="111"/>
      <c r="C158" s="522" t="s">
        <v>226</v>
      </c>
      <c r="D158" s="522"/>
      <c r="E158" s="522"/>
      <c r="F158" s="307">
        <f>SUM(F153:F157)</f>
        <v>4.5</v>
      </c>
      <c r="G158" s="307">
        <f>SUM(G153:G157)</f>
        <v>0</v>
      </c>
      <c r="H158" s="307">
        <f>SUM(H153:H157)</f>
        <v>5.5</v>
      </c>
      <c r="I158" s="307">
        <f>SUM(I153:I157)</f>
        <v>0</v>
      </c>
      <c r="J158" s="112">
        <v>10</v>
      </c>
      <c r="K158" s="307">
        <f>SUM(K153:K157)</f>
        <v>0</v>
      </c>
    </row>
    <row r="159" spans="2:11" ht="20.25">
      <c r="B159" s="37"/>
    </row>
    <row r="160" spans="2:11">
      <c r="B160" s="302"/>
    </row>
    <row r="161" spans="2:11">
      <c r="B161" s="302"/>
    </row>
    <row r="162" spans="2:11">
      <c r="B162" s="302"/>
    </row>
    <row r="163" spans="2:11">
      <c r="B163" s="302"/>
    </row>
    <row r="164" spans="2:11" ht="44.25" customHeight="1">
      <c r="B164" s="1022" t="s">
        <v>798</v>
      </c>
      <c r="C164" s="1022"/>
      <c r="D164" s="1022"/>
      <c r="E164" s="1022"/>
      <c r="F164" s="1022"/>
      <c r="G164" s="1022"/>
      <c r="H164" s="1022"/>
      <c r="I164" s="1022"/>
      <c r="J164" s="1022"/>
      <c r="K164" s="1022"/>
    </row>
    <row r="165" spans="2:11" ht="14.25" customHeight="1" thickBot="1">
      <c r="B165" s="421"/>
      <c r="C165" s="421"/>
      <c r="D165" s="421"/>
      <c r="E165" s="421"/>
      <c r="F165" s="421"/>
      <c r="G165" s="421"/>
      <c r="H165" s="421"/>
      <c r="I165" s="421"/>
      <c r="J165" s="421"/>
      <c r="K165" s="421"/>
    </row>
    <row r="166" spans="2:11" ht="38.25" customHeight="1" thickBot="1">
      <c r="B166" s="1018" t="s">
        <v>799</v>
      </c>
      <c r="C166" s="1023"/>
      <c r="D166" s="105"/>
      <c r="E166" s="1024" t="s">
        <v>800</v>
      </c>
      <c r="F166" s="1025"/>
      <c r="G166" s="1023"/>
      <c r="H166" s="105"/>
      <c r="I166" s="1024" t="s">
        <v>801</v>
      </c>
      <c r="J166" s="1023"/>
      <c r="K166" s="105"/>
    </row>
    <row r="167" spans="2:11" ht="10.5" customHeight="1">
      <c r="B167" s="420"/>
      <c r="C167" s="422"/>
      <c r="D167" s="96"/>
      <c r="E167" s="422"/>
      <c r="F167" s="422"/>
      <c r="G167" s="422"/>
      <c r="H167" s="96"/>
      <c r="I167" s="422"/>
      <c r="J167" s="422"/>
      <c r="K167" s="96"/>
    </row>
    <row r="168" spans="2:11" s="304" customFormat="1" ht="34.5" customHeight="1" thickBot="1">
      <c r="B168" s="1021" t="s">
        <v>802</v>
      </c>
      <c r="C168" s="1021"/>
      <c r="D168" s="1021"/>
      <c r="E168" s="1021"/>
      <c r="F168" s="1021"/>
      <c r="G168" s="1021"/>
      <c r="H168" s="1021"/>
      <c r="I168" s="1021"/>
      <c r="J168" s="1021"/>
      <c r="K168" s="1021"/>
    </row>
    <row r="169" spans="2:11" ht="124.5" customHeight="1" thickBot="1">
      <c r="B169" s="297" t="s">
        <v>96</v>
      </c>
      <c r="C169" s="1019" t="s">
        <v>803</v>
      </c>
      <c r="D169" s="1019"/>
      <c r="E169" s="1019"/>
      <c r="F169" s="1019"/>
      <c r="G169" s="1019"/>
      <c r="H169" s="1019" t="s">
        <v>98</v>
      </c>
      <c r="I169" s="1019"/>
      <c r="J169" s="1019" t="s">
        <v>99</v>
      </c>
      <c r="K169" s="1019"/>
    </row>
    <row r="170" spans="2:11" ht="37.5" customHeight="1" thickBot="1">
      <c r="B170" s="309" t="s">
        <v>722</v>
      </c>
      <c r="C170" s="1015" t="s">
        <v>53</v>
      </c>
      <c r="D170" s="1015"/>
      <c r="E170" s="1015"/>
      <c r="F170" s="1015"/>
      <c r="G170" s="1015"/>
      <c r="H170" s="1016">
        <v>100</v>
      </c>
      <c r="I170" s="1016"/>
      <c r="J170" s="1017" t="e">
        <f>AIR!L11</f>
        <v>#DIV/0!</v>
      </c>
      <c r="K170" s="1017"/>
    </row>
    <row r="171" spans="2:11" ht="37.5" customHeight="1" thickBot="1">
      <c r="B171" s="309" t="s">
        <v>804</v>
      </c>
      <c r="C171" s="1015" t="s">
        <v>65</v>
      </c>
      <c r="D171" s="1015"/>
      <c r="E171" s="1015"/>
      <c r="F171" s="1015"/>
      <c r="G171" s="1015"/>
      <c r="H171" s="1016">
        <v>100</v>
      </c>
      <c r="I171" s="1016"/>
      <c r="J171" s="1017" t="e">
        <f>WATER!K10</f>
        <v>#DIV/0!</v>
      </c>
      <c r="K171" s="1017"/>
    </row>
    <row r="172" spans="2:11" ht="37.5" customHeight="1" thickBot="1">
      <c r="B172" s="309" t="s">
        <v>805</v>
      </c>
      <c r="C172" s="1015" t="s">
        <v>69</v>
      </c>
      <c r="D172" s="1015"/>
      <c r="E172" s="1015"/>
      <c r="F172" s="1015"/>
      <c r="G172" s="1015"/>
      <c r="H172" s="1016">
        <v>100</v>
      </c>
      <c r="I172" s="1016"/>
      <c r="J172" s="1017" t="e">
        <f>LAND!I10</f>
        <v>#DIV/0!</v>
      </c>
      <c r="K172" s="1017"/>
    </row>
    <row r="173" spans="2:11" ht="37.5" customHeight="1" thickBot="1">
      <c r="B173" s="309" t="s">
        <v>806</v>
      </c>
      <c r="C173" s="1015" t="s">
        <v>807</v>
      </c>
      <c r="D173" s="1015"/>
      <c r="E173" s="1015"/>
      <c r="F173" s="1015"/>
      <c r="G173" s="1015"/>
      <c r="H173" s="1016">
        <v>100</v>
      </c>
      <c r="I173" s="1016"/>
      <c r="J173" s="1017" t="e">
        <f>ENERGY!J9</f>
        <v>#DIV/0!</v>
      </c>
      <c r="K173" s="1017"/>
    </row>
    <row r="174" spans="2:11" ht="37.5" customHeight="1" thickBot="1">
      <c r="B174" s="309" t="s">
        <v>808</v>
      </c>
      <c r="C174" s="1015" t="s">
        <v>809</v>
      </c>
      <c r="D174" s="1015"/>
      <c r="E174" s="1015"/>
      <c r="F174" s="1015"/>
      <c r="G174" s="1015"/>
      <c r="H174" s="1016">
        <v>100</v>
      </c>
      <c r="I174" s="1016"/>
      <c r="J174" s="1017" t="e">
        <f>WASTE!J9</f>
        <v>#DIV/0!</v>
      </c>
      <c r="K174" s="1017"/>
    </row>
    <row r="175" spans="2:11" ht="37.5" customHeight="1" thickBot="1">
      <c r="B175" s="309" t="s">
        <v>810</v>
      </c>
      <c r="C175" s="1015" t="s">
        <v>811</v>
      </c>
      <c r="D175" s="1015"/>
      <c r="E175" s="1015"/>
      <c r="F175" s="1015"/>
      <c r="G175" s="1015"/>
      <c r="H175" s="1016">
        <v>100</v>
      </c>
      <c r="I175" s="1016"/>
      <c r="J175" s="1017" t="e">
        <f>J9</f>
        <v>#DIV/0!</v>
      </c>
      <c r="K175" s="1017"/>
    </row>
    <row r="176" spans="2:11" ht="37.5" customHeight="1" thickBot="1">
      <c r="B176" s="308"/>
      <c r="C176" s="1019" t="s">
        <v>14</v>
      </c>
      <c r="D176" s="1019"/>
      <c r="E176" s="1019"/>
      <c r="F176" s="1019"/>
      <c r="G176" s="1019"/>
      <c r="H176" s="1020">
        <v>600</v>
      </c>
      <c r="I176" s="1020"/>
      <c r="J176" s="1017" t="e">
        <f>SUM(J170:K175)</f>
        <v>#DIV/0!</v>
      </c>
      <c r="K176" s="1017"/>
    </row>
    <row r="177" spans="2:11" ht="51.75" customHeight="1">
      <c r="B177" s="538" t="s">
        <v>812</v>
      </c>
      <c r="C177" s="538"/>
      <c r="D177" s="538"/>
      <c r="E177" s="538"/>
      <c r="F177" s="538"/>
    </row>
    <row r="178" spans="2:11" s="305" customFormat="1" ht="60" customHeight="1">
      <c r="B178" s="396" t="s">
        <v>467</v>
      </c>
      <c r="C178" s="853" t="e">
        <f>J176*100</f>
        <v>#DIV/0!</v>
      </c>
      <c r="D178" s="853"/>
      <c r="E178" s="1018" t="s">
        <v>1065</v>
      </c>
      <c r="F178" s="1018"/>
      <c r="G178" s="1018"/>
      <c r="H178" s="1018"/>
      <c r="I178" s="1018"/>
      <c r="J178" s="1018"/>
      <c r="K178" s="1018"/>
    </row>
    <row r="179" spans="2:11" s="305" customFormat="1" ht="39.75" customHeight="1" thickBot="1">
      <c r="B179" s="267"/>
      <c r="C179" s="853">
        <f>600</f>
        <v>600</v>
      </c>
      <c r="D179" s="853"/>
      <c r="E179" s="853">
        <v>600</v>
      </c>
      <c r="F179" s="1018"/>
      <c r="G179" s="1018"/>
      <c r="H179" s="1018"/>
      <c r="I179" s="1018"/>
      <c r="J179" s="1018"/>
      <c r="K179" s="174"/>
    </row>
    <row r="180" spans="2:11" s="305" customFormat="1" ht="41.25" customHeight="1" thickBot="1">
      <c r="B180" s="267" t="s">
        <v>467</v>
      </c>
      <c r="C180" s="626" t="e">
        <f>C178/C179</f>
        <v>#DIV/0!</v>
      </c>
      <c r="D180" s="628"/>
      <c r="E180" s="736" t="s">
        <v>1066</v>
      </c>
      <c r="F180" s="736"/>
      <c r="G180" s="736"/>
      <c r="H180" s="736"/>
      <c r="I180" s="736"/>
      <c r="J180" s="736"/>
      <c r="K180" s="736"/>
    </row>
  </sheetData>
  <mergeCells count="295">
    <mergeCell ref="E61:K61"/>
    <mergeCell ref="C62:D62"/>
    <mergeCell ref="C29:K29"/>
    <mergeCell ref="C30:D30"/>
    <mergeCell ref="E30:K30"/>
    <mergeCell ref="C31:D31"/>
    <mergeCell ref="B24:K24"/>
    <mergeCell ref="B25:K25"/>
    <mergeCell ref="B26:K26"/>
    <mergeCell ref="B27:K27"/>
    <mergeCell ref="E31:K31"/>
    <mergeCell ref="C32:D32"/>
    <mergeCell ref="E32:K32"/>
    <mergeCell ref="C33:K33"/>
    <mergeCell ref="C34:D34"/>
    <mergeCell ref="E34:K34"/>
    <mergeCell ref="C40:D40"/>
    <mergeCell ref="E40:K40"/>
    <mergeCell ref="C44:D44"/>
    <mergeCell ref="E44:K44"/>
    <mergeCell ref="C45:K45"/>
    <mergeCell ref="C46:D46"/>
    <mergeCell ref="E46:K46"/>
    <mergeCell ref="C41:K41"/>
    <mergeCell ref="C1:K1"/>
    <mergeCell ref="C2:H2"/>
    <mergeCell ref="C3:H3"/>
    <mergeCell ref="J2:K2"/>
    <mergeCell ref="J3:K3"/>
    <mergeCell ref="J151:J152"/>
    <mergeCell ref="K151:K152"/>
    <mergeCell ref="B151:B152"/>
    <mergeCell ref="F151:G151"/>
    <mergeCell ref="H151:I151"/>
    <mergeCell ref="B121:I121"/>
    <mergeCell ref="C126:D126"/>
    <mergeCell ref="E126:K126"/>
    <mergeCell ref="B127:F129"/>
    <mergeCell ref="H129:K129"/>
    <mergeCell ref="C56:K56"/>
    <mergeCell ref="C57:D57"/>
    <mergeCell ref="E57:K57"/>
    <mergeCell ref="C58:D58"/>
    <mergeCell ref="E58:K58"/>
    <mergeCell ref="C59:D59"/>
    <mergeCell ref="E59:K59"/>
    <mergeCell ref="C60:K60"/>
    <mergeCell ref="C61:D61"/>
    <mergeCell ref="C7:H7"/>
    <mergeCell ref="J7:K7"/>
    <mergeCell ref="C8:H8"/>
    <mergeCell ref="J8:K8"/>
    <mergeCell ref="C9:H9"/>
    <mergeCell ref="J9:K9"/>
    <mergeCell ref="C4:H4"/>
    <mergeCell ref="J4:K4"/>
    <mergeCell ref="C5:H5"/>
    <mergeCell ref="J5:K5"/>
    <mergeCell ref="C6:H6"/>
    <mergeCell ref="J6:K6"/>
    <mergeCell ref="B12:K12"/>
    <mergeCell ref="J13:K13"/>
    <mergeCell ref="C13:I13"/>
    <mergeCell ref="C14:I14"/>
    <mergeCell ref="J14:K14"/>
    <mergeCell ref="B10:C10"/>
    <mergeCell ref="D10:K10"/>
    <mergeCell ref="B11:D11"/>
    <mergeCell ref="E11:K11"/>
    <mergeCell ref="C18:I18"/>
    <mergeCell ref="J18:K18"/>
    <mergeCell ref="C19:I19"/>
    <mergeCell ref="J19:K19"/>
    <mergeCell ref="C20:I20"/>
    <mergeCell ref="J20:K20"/>
    <mergeCell ref="C15:I15"/>
    <mergeCell ref="J15:K15"/>
    <mergeCell ref="C16:I16"/>
    <mergeCell ref="J16:K16"/>
    <mergeCell ref="C17:I17"/>
    <mergeCell ref="J17:K17"/>
    <mergeCell ref="C21:I21"/>
    <mergeCell ref="J21:K21"/>
    <mergeCell ref="C22:I22"/>
    <mergeCell ref="J22:K22"/>
    <mergeCell ref="C23:I23"/>
    <mergeCell ref="J23:K23"/>
    <mergeCell ref="C38:D38"/>
    <mergeCell ref="E38:K38"/>
    <mergeCell ref="C39:D39"/>
    <mergeCell ref="E39:K39"/>
    <mergeCell ref="C35:D35"/>
    <mergeCell ref="E35:K35"/>
    <mergeCell ref="C36:D36"/>
    <mergeCell ref="E36:K36"/>
    <mergeCell ref="C37:K37"/>
    <mergeCell ref="C42:D42"/>
    <mergeCell ref="E42:K42"/>
    <mergeCell ref="C43:D43"/>
    <mergeCell ref="E43:K43"/>
    <mergeCell ref="I51:K51"/>
    <mergeCell ref="B49:F51"/>
    <mergeCell ref="B52:K52"/>
    <mergeCell ref="B55:C55"/>
    <mergeCell ref="D55:K55"/>
    <mergeCell ref="C47:D47"/>
    <mergeCell ref="E47:K47"/>
    <mergeCell ref="C48:D48"/>
    <mergeCell ref="E48:K48"/>
    <mergeCell ref="H50:I50"/>
    <mergeCell ref="C66:D66"/>
    <mergeCell ref="E66:K66"/>
    <mergeCell ref="C67:D67"/>
    <mergeCell ref="E67:K67"/>
    <mergeCell ref="C68:K68"/>
    <mergeCell ref="E62:K62"/>
    <mergeCell ref="C63:D63"/>
    <mergeCell ref="E63:K63"/>
    <mergeCell ref="C64:K64"/>
    <mergeCell ref="C65:D65"/>
    <mergeCell ref="E65:K65"/>
    <mergeCell ref="C72:K72"/>
    <mergeCell ref="C73:D73"/>
    <mergeCell ref="E73:K73"/>
    <mergeCell ref="C74:D74"/>
    <mergeCell ref="E74:K74"/>
    <mergeCell ref="C69:D69"/>
    <mergeCell ref="E69:K69"/>
    <mergeCell ref="C70:D70"/>
    <mergeCell ref="E70:K70"/>
    <mergeCell ref="C71:D71"/>
    <mergeCell ref="E71:K71"/>
    <mergeCell ref="C78:D78"/>
    <mergeCell ref="E78:K78"/>
    <mergeCell ref="C79:D79"/>
    <mergeCell ref="E79:K79"/>
    <mergeCell ref="B80:F82"/>
    <mergeCell ref="H82:K82"/>
    <mergeCell ref="C75:D75"/>
    <mergeCell ref="E75:K75"/>
    <mergeCell ref="C76:K76"/>
    <mergeCell ref="C77:D77"/>
    <mergeCell ref="E77:K77"/>
    <mergeCell ref="H81:I81"/>
    <mergeCell ref="C87:E87"/>
    <mergeCell ref="F87:H87"/>
    <mergeCell ref="I87:K87"/>
    <mergeCell ref="C88:E88"/>
    <mergeCell ref="F88:H88"/>
    <mergeCell ref="I88:K88"/>
    <mergeCell ref="B83:K83"/>
    <mergeCell ref="B84:C84"/>
    <mergeCell ref="D84:K84"/>
    <mergeCell ref="C85:K85"/>
    <mergeCell ref="I86:K86"/>
    <mergeCell ref="F86:H86"/>
    <mergeCell ref="C86:E86"/>
    <mergeCell ref="E91:K91"/>
    <mergeCell ref="E92:G92"/>
    <mergeCell ref="H92:J92"/>
    <mergeCell ref="H93:J93"/>
    <mergeCell ref="E93:G93"/>
    <mergeCell ref="C89:E89"/>
    <mergeCell ref="F89:H89"/>
    <mergeCell ref="I89:K89"/>
    <mergeCell ref="C90:H90"/>
    <mergeCell ref="I90:K90"/>
    <mergeCell ref="E97:G97"/>
    <mergeCell ref="H97:J97"/>
    <mergeCell ref="E98:G98"/>
    <mergeCell ref="H98:J98"/>
    <mergeCell ref="E99:G99"/>
    <mergeCell ref="H99:J99"/>
    <mergeCell ref="E94:G94"/>
    <mergeCell ref="H94:J94"/>
    <mergeCell ref="E95:G95"/>
    <mergeCell ref="H95:J95"/>
    <mergeCell ref="E96:G96"/>
    <mergeCell ref="H96:J96"/>
    <mergeCell ref="C105:D105"/>
    <mergeCell ref="C106:D106"/>
    <mergeCell ref="E106:K106"/>
    <mergeCell ref="E104:J104"/>
    <mergeCell ref="E105:J105"/>
    <mergeCell ref="K104:K105"/>
    <mergeCell ref="E100:G100"/>
    <mergeCell ref="H100:J100"/>
    <mergeCell ref="B103:K103"/>
    <mergeCell ref="C104:D104"/>
    <mergeCell ref="D113:E113"/>
    <mergeCell ref="F113:G113"/>
    <mergeCell ref="H113:I113"/>
    <mergeCell ref="J113:K113"/>
    <mergeCell ref="D114:E114"/>
    <mergeCell ref="H114:I114"/>
    <mergeCell ref="B107:K107"/>
    <mergeCell ref="C110:K110"/>
    <mergeCell ref="D112:E112"/>
    <mergeCell ref="F112:G112"/>
    <mergeCell ref="H112:I112"/>
    <mergeCell ref="J112:K112"/>
    <mergeCell ref="F114:G114"/>
    <mergeCell ref="J114:K114"/>
    <mergeCell ref="F115:G115"/>
    <mergeCell ref="F116:G116"/>
    <mergeCell ref="F117:G117"/>
    <mergeCell ref="F118:G118"/>
    <mergeCell ref="F120:G120"/>
    <mergeCell ref="F119:G119"/>
    <mergeCell ref="D115:E115"/>
    <mergeCell ref="D116:E116"/>
    <mergeCell ref="D117:E117"/>
    <mergeCell ref="D118:E118"/>
    <mergeCell ref="D119:E119"/>
    <mergeCell ref="J115:K115"/>
    <mergeCell ref="J116:K116"/>
    <mergeCell ref="J118:K118"/>
    <mergeCell ref="J120:K120"/>
    <mergeCell ref="J117:K117"/>
    <mergeCell ref="H115:I115"/>
    <mergeCell ref="H116:I116"/>
    <mergeCell ref="H117:I117"/>
    <mergeCell ref="H118:I118"/>
    <mergeCell ref="H119:I119"/>
    <mergeCell ref="D134:K134"/>
    <mergeCell ref="B134:C134"/>
    <mergeCell ref="J121:K121"/>
    <mergeCell ref="J119:K119"/>
    <mergeCell ref="B122:K122"/>
    <mergeCell ref="B123:K123"/>
    <mergeCell ref="C124:D124"/>
    <mergeCell ref="E124:J124"/>
    <mergeCell ref="K124:K125"/>
    <mergeCell ref="C125:D125"/>
    <mergeCell ref="E125:J125"/>
    <mergeCell ref="H120:I120"/>
    <mergeCell ref="D120:E120"/>
    <mergeCell ref="H128:I128"/>
    <mergeCell ref="C140:I140"/>
    <mergeCell ref="C141:I141"/>
    <mergeCell ref="C142:I142"/>
    <mergeCell ref="C143:I143"/>
    <mergeCell ref="C144:I144"/>
    <mergeCell ref="C135:I135"/>
    <mergeCell ref="C136:I136"/>
    <mergeCell ref="C137:I137"/>
    <mergeCell ref="C138:I138"/>
    <mergeCell ref="C139:I139"/>
    <mergeCell ref="C151:E152"/>
    <mergeCell ref="C153:E153"/>
    <mergeCell ref="C154:E154"/>
    <mergeCell ref="C155:E155"/>
    <mergeCell ref="C156:E156"/>
    <mergeCell ref="C145:I145"/>
    <mergeCell ref="B146:J146"/>
    <mergeCell ref="D150:K150"/>
    <mergeCell ref="B150:C150"/>
    <mergeCell ref="B168:K168"/>
    <mergeCell ref="C169:G169"/>
    <mergeCell ref="C170:G170"/>
    <mergeCell ref="H170:I170"/>
    <mergeCell ref="J170:K170"/>
    <mergeCell ref="J169:K169"/>
    <mergeCell ref="H169:I169"/>
    <mergeCell ref="C157:E157"/>
    <mergeCell ref="C158:E158"/>
    <mergeCell ref="B164:K164"/>
    <mergeCell ref="B166:C166"/>
    <mergeCell ref="E166:G166"/>
    <mergeCell ref="I166:J166"/>
    <mergeCell ref="C180:D180"/>
    <mergeCell ref="E180:K180"/>
    <mergeCell ref="E178:K178"/>
    <mergeCell ref="B177:F177"/>
    <mergeCell ref="C178:D178"/>
    <mergeCell ref="C179:D179"/>
    <mergeCell ref="E179:J179"/>
    <mergeCell ref="C175:G175"/>
    <mergeCell ref="H175:I175"/>
    <mergeCell ref="J175:K175"/>
    <mergeCell ref="C176:G176"/>
    <mergeCell ref="H176:I176"/>
    <mergeCell ref="J176:K176"/>
    <mergeCell ref="C173:G173"/>
    <mergeCell ref="H173:I173"/>
    <mergeCell ref="J173:K173"/>
    <mergeCell ref="C174:G174"/>
    <mergeCell ref="H174:I174"/>
    <mergeCell ref="J174:K174"/>
    <mergeCell ref="C171:G171"/>
    <mergeCell ref="H171:I171"/>
    <mergeCell ref="J171:K171"/>
    <mergeCell ref="C172:G172"/>
    <mergeCell ref="H172:I172"/>
    <mergeCell ref="J172:K172"/>
  </mergeCells>
  <pageMargins left="0.70866141732283472" right="0.59055118110236227" top="0.39370078740157483" bottom="0.39370078740157483" header="0.31496062992125984" footer="0.31496062992125984"/>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sheetPr>
    <tabColor rgb="FFFFFF00"/>
  </sheetPr>
  <dimension ref="B1:Q65"/>
  <sheetViews>
    <sheetView tabSelected="1" view="pageBreakPreview" topLeftCell="A44" zoomScale="89" zoomScaleSheetLayoutView="89" workbookViewId="0">
      <selection activeCell="B46" sqref="B46:Q59"/>
    </sheetView>
  </sheetViews>
  <sheetFormatPr defaultRowHeight="15"/>
  <cols>
    <col min="1" max="1" width="3.140625" style="39" customWidth="1"/>
    <col min="2" max="4" width="6.28515625" style="39" customWidth="1"/>
    <col min="5" max="5" width="7.140625" style="39" customWidth="1"/>
    <col min="6" max="12" width="6.28515625" style="39" customWidth="1"/>
    <col min="13" max="14" width="10.7109375" style="39" customWidth="1"/>
    <col min="15" max="15" width="10" style="39" customWidth="1"/>
    <col min="16" max="16" width="9.28515625" style="39" customWidth="1"/>
    <col min="17" max="17" width="10.7109375" style="39" customWidth="1"/>
    <col min="18" max="16384" width="9.140625" style="39"/>
  </cols>
  <sheetData>
    <row r="1" spans="2:17" ht="24.75" customHeight="1">
      <c r="B1" s="1055" t="s">
        <v>704</v>
      </c>
      <c r="C1" s="1055"/>
      <c r="D1" s="1055"/>
      <c r="E1" s="1055"/>
      <c r="F1" s="1055"/>
      <c r="G1" s="1055"/>
      <c r="H1" s="1055"/>
      <c r="I1" s="1055"/>
      <c r="J1" s="1055"/>
      <c r="K1" s="1055"/>
      <c r="L1" s="1055"/>
      <c r="M1" s="1055"/>
      <c r="N1" s="1055"/>
      <c r="O1" s="1055"/>
      <c r="P1" s="1055"/>
      <c r="Q1" s="1055"/>
    </row>
    <row r="2" spans="2:17" s="68" customFormat="1" ht="45.75" customHeight="1" thickBot="1">
      <c r="B2" s="300">
        <v>2.1</v>
      </c>
      <c r="C2" s="1056" t="s">
        <v>1085</v>
      </c>
      <c r="D2" s="1056"/>
      <c r="E2" s="1056"/>
      <c r="F2" s="1056"/>
      <c r="G2" s="1056"/>
      <c r="H2" s="1056"/>
      <c r="I2" s="1056"/>
      <c r="J2" s="1056"/>
      <c r="K2" s="1056"/>
      <c r="L2" s="1056"/>
      <c r="M2" s="1056"/>
      <c r="N2" s="1056"/>
      <c r="O2" s="1056"/>
      <c r="P2" s="1056"/>
      <c r="Q2" s="1056"/>
    </row>
    <row r="3" spans="2:17" ht="114.75" customHeight="1" thickBot="1">
      <c r="B3" s="269" t="s">
        <v>705</v>
      </c>
      <c r="C3" s="269" t="s">
        <v>706</v>
      </c>
      <c r="D3" s="269" t="s">
        <v>1069</v>
      </c>
      <c r="E3" s="269" t="s">
        <v>707</v>
      </c>
      <c r="F3" s="269" t="s">
        <v>708</v>
      </c>
      <c r="G3" s="269" t="s">
        <v>709</v>
      </c>
      <c r="H3" s="269" t="s">
        <v>710</v>
      </c>
      <c r="I3" s="269" t="s">
        <v>711</v>
      </c>
      <c r="J3" s="269" t="s">
        <v>1067</v>
      </c>
      <c r="K3" s="269" t="s">
        <v>1068</v>
      </c>
      <c r="L3" s="269" t="s">
        <v>712</v>
      </c>
      <c r="M3" s="269" t="s">
        <v>1071</v>
      </c>
      <c r="N3" s="269" t="s">
        <v>1070</v>
      </c>
      <c r="O3" s="269" t="s">
        <v>713</v>
      </c>
      <c r="P3" s="269" t="s">
        <v>714</v>
      </c>
      <c r="Q3" s="269" t="s">
        <v>1072</v>
      </c>
    </row>
    <row r="4" spans="2:17" ht="15.75" thickBot="1">
      <c r="B4" s="295" t="s">
        <v>715</v>
      </c>
      <c r="C4" s="296" t="s">
        <v>716</v>
      </c>
      <c r="D4" s="296" t="s">
        <v>717</v>
      </c>
      <c r="E4" s="296" t="s">
        <v>197</v>
      </c>
      <c r="F4" s="296" t="s">
        <v>718</v>
      </c>
      <c r="G4" s="296" t="s">
        <v>719</v>
      </c>
      <c r="H4" s="296" t="s">
        <v>720</v>
      </c>
      <c r="I4" s="296" t="s">
        <v>721</v>
      </c>
      <c r="J4" s="296" t="s">
        <v>722</v>
      </c>
      <c r="K4" s="296" t="s">
        <v>723</v>
      </c>
      <c r="L4" s="296" t="s">
        <v>724</v>
      </c>
      <c r="M4" s="296" t="s">
        <v>725</v>
      </c>
      <c r="N4" s="296" t="s">
        <v>726</v>
      </c>
      <c r="O4" s="296" t="s">
        <v>727</v>
      </c>
      <c r="P4" s="296" t="s">
        <v>728</v>
      </c>
      <c r="Q4" s="296" t="s">
        <v>729</v>
      </c>
    </row>
    <row r="5" spans="2:17" ht="18" thickBot="1">
      <c r="B5" s="358"/>
      <c r="C5" s="358"/>
      <c r="D5" s="358"/>
      <c r="E5" s="390"/>
      <c r="F5" s="390"/>
      <c r="G5" s="358"/>
      <c r="H5" s="358"/>
      <c r="I5" s="358"/>
      <c r="J5" s="358"/>
      <c r="K5" s="358"/>
      <c r="L5" s="358"/>
      <c r="M5" s="358"/>
      <c r="N5" s="358"/>
      <c r="O5" s="390"/>
      <c r="P5" s="390"/>
      <c r="Q5" s="358"/>
    </row>
    <row r="6" spans="2:17" ht="18" thickBot="1">
      <c r="B6" s="358"/>
      <c r="C6" s="358"/>
      <c r="D6" s="358"/>
      <c r="E6" s="390"/>
      <c r="F6" s="390"/>
      <c r="G6" s="358"/>
      <c r="H6" s="358"/>
      <c r="I6" s="358"/>
      <c r="J6" s="358"/>
      <c r="K6" s="358"/>
      <c r="L6" s="358"/>
      <c r="M6" s="358"/>
      <c r="N6" s="358"/>
      <c r="O6" s="390"/>
      <c r="P6" s="390"/>
      <c r="Q6" s="358"/>
    </row>
    <row r="7" spans="2:17" ht="18" thickBot="1">
      <c r="B7" s="358"/>
      <c r="C7" s="358"/>
      <c r="D7" s="358"/>
      <c r="E7" s="390"/>
      <c r="F7" s="390"/>
      <c r="G7" s="358"/>
      <c r="H7" s="358"/>
      <c r="I7" s="358"/>
      <c r="J7" s="358"/>
      <c r="K7" s="358"/>
      <c r="L7" s="358"/>
      <c r="M7" s="358"/>
      <c r="N7" s="358"/>
      <c r="O7" s="390"/>
      <c r="P7" s="390"/>
      <c r="Q7" s="358"/>
    </row>
    <row r="8" spans="2:17" ht="18" thickBot="1">
      <c r="B8" s="358"/>
      <c r="C8" s="358"/>
      <c r="D8" s="358"/>
      <c r="E8" s="390"/>
      <c r="F8" s="390"/>
      <c r="G8" s="358"/>
      <c r="H8" s="358"/>
      <c r="I8" s="358"/>
      <c r="J8" s="358"/>
      <c r="K8" s="358"/>
      <c r="L8" s="358"/>
      <c r="M8" s="358"/>
      <c r="N8" s="358"/>
      <c r="O8" s="390"/>
      <c r="P8" s="390"/>
      <c r="Q8" s="358"/>
    </row>
    <row r="9" spans="2:17" ht="18" thickBot="1">
      <c r="B9" s="358"/>
      <c r="C9" s="358"/>
      <c r="D9" s="358"/>
      <c r="E9" s="390"/>
      <c r="F9" s="390"/>
      <c r="G9" s="358"/>
      <c r="H9" s="358"/>
      <c r="I9" s="358"/>
      <c r="J9" s="358"/>
      <c r="K9" s="358"/>
      <c r="L9" s="358"/>
      <c r="M9" s="358"/>
      <c r="N9" s="358"/>
      <c r="O9" s="390"/>
      <c r="P9" s="390"/>
      <c r="Q9" s="358"/>
    </row>
    <row r="10" spans="2:17" ht="19.5" thickBot="1">
      <c r="B10" s="358"/>
      <c r="C10" s="358"/>
      <c r="D10" s="356"/>
      <c r="E10" s="390"/>
      <c r="F10" s="390"/>
      <c r="G10" s="358"/>
      <c r="H10" s="358"/>
      <c r="I10" s="358"/>
      <c r="J10" s="358"/>
      <c r="K10" s="358"/>
      <c r="L10" s="358"/>
      <c r="M10" s="358"/>
      <c r="N10" s="358"/>
      <c r="O10" s="390"/>
      <c r="P10" s="390"/>
      <c r="Q10" s="358"/>
    </row>
    <row r="11" spans="2:17" ht="19.5" thickBot="1">
      <c r="B11" s="358"/>
      <c r="C11" s="358"/>
      <c r="D11" s="356"/>
      <c r="E11" s="390"/>
      <c r="F11" s="390"/>
      <c r="G11" s="358"/>
      <c r="H11" s="358"/>
      <c r="I11" s="358"/>
      <c r="J11" s="358"/>
      <c r="K11" s="358"/>
      <c r="L11" s="358"/>
      <c r="M11" s="358"/>
      <c r="N11" s="358"/>
      <c r="O11" s="390"/>
      <c r="P11" s="390"/>
      <c r="Q11" s="358"/>
    </row>
    <row r="12" spans="2:17" ht="19.5" thickBot="1">
      <c r="B12" s="358"/>
      <c r="C12" s="358"/>
      <c r="D12" s="356"/>
      <c r="E12" s="390"/>
      <c r="F12" s="390"/>
      <c r="G12" s="358"/>
      <c r="H12" s="358"/>
      <c r="I12" s="358"/>
      <c r="J12" s="358"/>
      <c r="K12" s="358"/>
      <c r="L12" s="358"/>
      <c r="M12" s="358"/>
      <c r="N12" s="358"/>
      <c r="O12" s="390"/>
      <c r="P12" s="390"/>
      <c r="Q12" s="358"/>
    </row>
    <row r="13" spans="2:17" ht="19.5" thickBot="1">
      <c r="B13" s="358"/>
      <c r="C13" s="358"/>
      <c r="D13" s="356"/>
      <c r="E13" s="390"/>
      <c r="F13" s="390"/>
      <c r="G13" s="358"/>
      <c r="H13" s="358"/>
      <c r="I13" s="358"/>
      <c r="J13" s="358"/>
      <c r="K13" s="358"/>
      <c r="L13" s="358"/>
      <c r="M13" s="358"/>
      <c r="N13" s="358"/>
      <c r="O13" s="390"/>
      <c r="P13" s="390"/>
      <c r="Q13" s="358"/>
    </row>
    <row r="14" spans="2:17" ht="19.5" thickBot="1">
      <c r="B14" s="358"/>
      <c r="C14" s="358"/>
      <c r="D14" s="356"/>
      <c r="E14" s="390"/>
      <c r="F14" s="390"/>
      <c r="G14" s="358"/>
      <c r="H14" s="358"/>
      <c r="I14" s="358"/>
      <c r="J14" s="358"/>
      <c r="K14" s="358"/>
      <c r="L14" s="358"/>
      <c r="M14" s="358"/>
      <c r="N14" s="358"/>
      <c r="O14" s="390"/>
      <c r="P14" s="390"/>
      <c r="Q14" s="358"/>
    </row>
    <row r="15" spans="2:17" ht="19.5" thickBot="1">
      <c r="B15" s="358"/>
      <c r="C15" s="358"/>
      <c r="D15" s="356"/>
      <c r="E15" s="390"/>
      <c r="F15" s="390"/>
      <c r="G15" s="358"/>
      <c r="H15" s="358"/>
      <c r="I15" s="358"/>
      <c r="J15" s="358"/>
      <c r="K15" s="358"/>
      <c r="L15" s="358"/>
      <c r="M15" s="358"/>
      <c r="N15" s="358"/>
      <c r="O15" s="390"/>
      <c r="P15" s="390"/>
      <c r="Q15" s="358"/>
    </row>
    <row r="16" spans="2:17" ht="19.5" thickBot="1">
      <c r="B16" s="358"/>
      <c r="C16" s="358"/>
      <c r="D16" s="356"/>
      <c r="E16" s="390"/>
      <c r="F16" s="390"/>
      <c r="G16" s="358"/>
      <c r="H16" s="358"/>
      <c r="I16" s="358"/>
      <c r="J16" s="358"/>
      <c r="K16" s="358"/>
      <c r="L16" s="358"/>
      <c r="M16" s="358"/>
      <c r="N16" s="358"/>
      <c r="O16" s="390"/>
      <c r="P16" s="390"/>
      <c r="Q16" s="358"/>
    </row>
    <row r="17" spans="2:17" ht="18" thickBot="1">
      <c r="B17" s="358"/>
      <c r="C17" s="296"/>
      <c r="D17" s="358"/>
      <c r="E17" s="390"/>
      <c r="F17" s="390"/>
      <c r="G17" s="296"/>
      <c r="H17" s="296"/>
      <c r="I17" s="296"/>
      <c r="J17" s="296"/>
      <c r="K17" s="296"/>
      <c r="L17" s="296"/>
      <c r="M17" s="296"/>
      <c r="N17" s="296"/>
      <c r="O17" s="390"/>
      <c r="P17" s="390"/>
      <c r="Q17" s="296"/>
    </row>
    <row r="18" spans="2:17" ht="18" thickBot="1">
      <c r="B18" s="358"/>
      <c r="C18" s="296"/>
      <c r="D18" s="358"/>
      <c r="E18" s="296"/>
      <c r="F18" s="296"/>
      <c r="G18" s="296"/>
      <c r="H18" s="296"/>
      <c r="I18" s="296"/>
      <c r="J18" s="296"/>
      <c r="K18" s="296"/>
      <c r="L18" s="296"/>
      <c r="M18" s="296"/>
      <c r="N18" s="296"/>
      <c r="O18" s="390"/>
      <c r="P18" s="390"/>
      <c r="Q18" s="296"/>
    </row>
    <row r="19" spans="2:17" ht="24.75" customHeight="1" thickBot="1">
      <c r="B19" s="1060" t="s">
        <v>730</v>
      </c>
      <c r="C19" s="1061"/>
      <c r="D19" s="1061"/>
      <c r="E19" s="1061"/>
      <c r="F19" s="1061"/>
      <c r="G19" s="1061"/>
      <c r="H19" s="1061"/>
      <c r="I19" s="1061"/>
      <c r="J19" s="1061"/>
      <c r="K19" s="1061"/>
      <c r="L19" s="1062"/>
      <c r="M19" s="391">
        <f>SUM(M5:M18)</f>
        <v>0</v>
      </c>
      <c r="N19" s="391">
        <f t="shared" ref="N19:Q19" si="0">SUM(N5:N18)</f>
        <v>0</v>
      </c>
      <c r="O19" s="391">
        <f t="shared" si="0"/>
        <v>0</v>
      </c>
      <c r="P19" s="391">
        <f t="shared" si="0"/>
        <v>0</v>
      </c>
      <c r="Q19" s="391">
        <f t="shared" si="0"/>
        <v>0</v>
      </c>
    </row>
    <row r="20" spans="2:17" ht="24" customHeight="1">
      <c r="B20" s="1063" t="s">
        <v>731</v>
      </c>
      <c r="C20" s="1063"/>
      <c r="D20" s="1063"/>
      <c r="E20" s="1063"/>
      <c r="F20" s="1063"/>
      <c r="G20" s="1063"/>
      <c r="H20" s="1063"/>
      <c r="I20" s="1063"/>
      <c r="J20" s="1063"/>
      <c r="K20" s="1063"/>
      <c r="L20" s="1063"/>
      <c r="M20" s="1063"/>
      <c r="N20" s="1063"/>
      <c r="O20" s="1063"/>
      <c r="P20" s="1063"/>
      <c r="Q20" s="1063"/>
    </row>
    <row r="21" spans="2:17" ht="24" customHeight="1">
      <c r="B21" s="1064" t="s">
        <v>732</v>
      </c>
      <c r="C21" s="1064"/>
      <c r="D21" s="1064"/>
      <c r="E21" s="1064"/>
      <c r="F21" s="1064"/>
      <c r="G21" s="1064"/>
      <c r="H21" s="1064"/>
      <c r="I21" s="1064"/>
      <c r="J21" s="1064"/>
      <c r="K21" s="1064"/>
      <c r="L21" s="1064"/>
      <c r="M21" s="1064"/>
      <c r="N21" s="1064"/>
      <c r="O21" s="1064"/>
      <c r="P21" s="1064"/>
      <c r="Q21" s="1064"/>
    </row>
    <row r="22" spans="2:17">
      <c r="B22" s="125"/>
    </row>
    <row r="23" spans="2:17" ht="56.25" customHeight="1">
      <c r="B23" s="1057" t="s">
        <v>1073</v>
      </c>
      <c r="C23" s="1057"/>
      <c r="D23" s="1057"/>
      <c r="E23" s="1057"/>
      <c r="F23" s="1057"/>
      <c r="G23" s="1057"/>
      <c r="H23" s="1057"/>
      <c r="I23" s="1057"/>
      <c r="J23" s="1057"/>
      <c r="K23" s="1057"/>
      <c r="L23" s="1057"/>
      <c r="M23" s="1057"/>
      <c r="N23" s="1057"/>
      <c r="O23" s="1057"/>
      <c r="P23" s="1057"/>
      <c r="Q23" s="1057"/>
    </row>
    <row r="24" spans="2:17" ht="26.25" customHeight="1">
      <c r="B24" s="813" t="s">
        <v>1074</v>
      </c>
      <c r="C24" s="813"/>
      <c r="D24" s="813"/>
      <c r="E24" s="813"/>
      <c r="F24" s="813"/>
      <c r="G24" s="813"/>
      <c r="H24" s="813"/>
      <c r="I24" s="813"/>
      <c r="J24" s="813"/>
      <c r="K24" s="813"/>
      <c r="L24" s="813"/>
      <c r="M24" s="813"/>
      <c r="N24" s="813"/>
      <c r="O24" s="813"/>
      <c r="P24" s="813"/>
      <c r="Q24" s="813"/>
    </row>
    <row r="25" spans="2:17" ht="108.75" customHeight="1">
      <c r="B25" s="813" t="s">
        <v>1075</v>
      </c>
      <c r="C25" s="813"/>
      <c r="D25" s="813"/>
      <c r="E25" s="813"/>
      <c r="F25" s="813"/>
      <c r="G25" s="813"/>
      <c r="H25" s="813"/>
      <c r="I25" s="813"/>
      <c r="J25" s="813"/>
      <c r="K25" s="813"/>
      <c r="L25" s="813"/>
      <c r="M25" s="813"/>
      <c r="N25" s="813"/>
      <c r="O25" s="813"/>
      <c r="P25" s="813"/>
      <c r="Q25" s="813"/>
    </row>
    <row r="26" spans="2:17">
      <c r="B26" s="266"/>
    </row>
    <row r="27" spans="2:17">
      <c r="B27" s="409"/>
    </row>
    <row r="28" spans="2:17">
      <c r="B28" s="409"/>
    </row>
    <row r="29" spans="2:17">
      <c r="B29" s="409"/>
    </row>
    <row r="30" spans="2:17">
      <c r="B30" s="409"/>
    </row>
    <row r="31" spans="2:17">
      <c r="B31" s="409"/>
    </row>
    <row r="32" spans="2:17">
      <c r="B32" s="409"/>
    </row>
    <row r="33" spans="2:17">
      <c r="B33" s="409"/>
    </row>
    <row r="34" spans="2:17">
      <c r="B34" s="409"/>
    </row>
    <row r="35" spans="2:17">
      <c r="B35" s="409"/>
    </row>
    <row r="36" spans="2:17">
      <c r="B36" s="409"/>
    </row>
    <row r="37" spans="2:17">
      <c r="B37" s="409"/>
    </row>
    <row r="38" spans="2:17">
      <c r="B38" s="409"/>
    </row>
    <row r="39" spans="2:17">
      <c r="B39" s="409"/>
    </row>
    <row r="40" spans="2:17">
      <c r="B40" s="409"/>
    </row>
    <row r="41" spans="2:17">
      <c r="B41" s="409"/>
    </row>
    <row r="42" spans="2:17" ht="26.25">
      <c r="B42" s="687" t="s">
        <v>740</v>
      </c>
      <c r="C42" s="687"/>
      <c r="D42" s="538" t="s">
        <v>741</v>
      </c>
      <c r="E42" s="538"/>
      <c r="F42" s="538"/>
      <c r="G42" s="538"/>
      <c r="H42" s="538"/>
      <c r="I42" s="538"/>
      <c r="J42" s="538"/>
      <c r="K42" s="538"/>
      <c r="L42" s="538"/>
      <c r="M42" s="538"/>
      <c r="N42" s="538"/>
      <c r="O42" s="538"/>
      <c r="P42" s="538"/>
      <c r="Q42" s="538"/>
    </row>
    <row r="43" spans="2:17" ht="22.5" thickBot="1">
      <c r="B43" s="736" t="s">
        <v>742</v>
      </c>
      <c r="C43" s="736"/>
      <c r="D43" s="736"/>
      <c r="E43" s="736"/>
      <c r="F43" s="736"/>
      <c r="G43" s="736"/>
      <c r="H43" s="736"/>
      <c r="I43" s="736"/>
      <c r="J43" s="736"/>
      <c r="K43" s="736"/>
      <c r="L43" s="736"/>
      <c r="M43" s="736"/>
      <c r="N43" s="736"/>
      <c r="O43" s="736"/>
      <c r="P43" s="736"/>
      <c r="Q43" s="736"/>
    </row>
    <row r="44" spans="2:17" ht="96.75" customHeight="1" thickBot="1">
      <c r="B44" s="269" t="s">
        <v>203</v>
      </c>
      <c r="C44" s="269" t="s">
        <v>743</v>
      </c>
      <c r="D44" s="269" t="s">
        <v>744</v>
      </c>
      <c r="E44" s="1058" t="s">
        <v>1076</v>
      </c>
      <c r="F44" s="1058"/>
      <c r="G44" s="1058" t="s">
        <v>746</v>
      </c>
      <c r="H44" s="1058"/>
      <c r="I44" s="1058" t="s">
        <v>747</v>
      </c>
      <c r="J44" s="1058"/>
      <c r="K44" s="1058" t="s">
        <v>1077</v>
      </c>
      <c r="L44" s="1058"/>
      <c r="M44" s="269" t="s">
        <v>748</v>
      </c>
      <c r="N44" s="269" t="s">
        <v>749</v>
      </c>
      <c r="O44" s="269" t="s">
        <v>1078</v>
      </c>
      <c r="P44" s="1058" t="s">
        <v>750</v>
      </c>
      <c r="Q44" s="1058"/>
    </row>
    <row r="45" spans="2:17" ht="19.5" thickBot="1">
      <c r="B45" s="268" t="s">
        <v>715</v>
      </c>
      <c r="C45" s="268" t="s">
        <v>716</v>
      </c>
      <c r="D45" s="268" t="s">
        <v>717</v>
      </c>
      <c r="E45" s="953" t="s">
        <v>197</v>
      </c>
      <c r="F45" s="953"/>
      <c r="G45" s="612" t="s">
        <v>718</v>
      </c>
      <c r="H45" s="612"/>
      <c r="I45" s="953" t="s">
        <v>719</v>
      </c>
      <c r="J45" s="953"/>
      <c r="K45" s="953" t="s">
        <v>720</v>
      </c>
      <c r="L45" s="953"/>
      <c r="M45" s="268" t="s">
        <v>721</v>
      </c>
      <c r="N45" s="268" t="s">
        <v>722</v>
      </c>
      <c r="O45" s="268" t="s">
        <v>723</v>
      </c>
      <c r="P45" s="612" t="s">
        <v>724</v>
      </c>
      <c r="Q45" s="612"/>
    </row>
    <row r="46" spans="2:17" ht="17.100000000000001" customHeight="1" thickBot="1">
      <c r="B46" s="358"/>
      <c r="C46" s="358"/>
      <c r="D46" s="358"/>
      <c r="E46" s="1051"/>
      <c r="F46" s="1052"/>
      <c r="G46" s="1053"/>
      <c r="H46" s="1054"/>
      <c r="I46" s="1053"/>
      <c r="J46" s="1054"/>
      <c r="K46" s="1053"/>
      <c r="L46" s="1054"/>
      <c r="M46" s="358"/>
      <c r="N46" s="358"/>
      <c r="O46" s="358"/>
      <c r="P46" s="1053"/>
      <c r="Q46" s="1054"/>
    </row>
    <row r="47" spans="2:17" ht="17.100000000000001" customHeight="1" thickBot="1">
      <c r="B47" s="358"/>
      <c r="C47" s="358"/>
      <c r="D47" s="358"/>
      <c r="E47" s="1051"/>
      <c r="F47" s="1052"/>
      <c r="G47" s="1053"/>
      <c r="H47" s="1054"/>
      <c r="I47" s="1053"/>
      <c r="J47" s="1054"/>
      <c r="K47" s="1053"/>
      <c r="L47" s="1054"/>
      <c r="M47" s="358"/>
      <c r="N47" s="358"/>
      <c r="O47" s="358"/>
      <c r="P47" s="1053"/>
      <c r="Q47" s="1054"/>
    </row>
    <row r="48" spans="2:17" ht="17.100000000000001" customHeight="1" thickBot="1">
      <c r="B48" s="358"/>
      <c r="C48" s="358"/>
      <c r="D48" s="358"/>
      <c r="E48" s="1051"/>
      <c r="F48" s="1052"/>
      <c r="G48" s="1053"/>
      <c r="H48" s="1054"/>
      <c r="I48" s="1053"/>
      <c r="J48" s="1054"/>
      <c r="K48" s="1053"/>
      <c r="L48" s="1054"/>
      <c r="M48" s="358"/>
      <c r="N48" s="358"/>
      <c r="O48" s="358"/>
      <c r="P48" s="1053"/>
      <c r="Q48" s="1054"/>
    </row>
    <row r="49" spans="2:17" ht="17.100000000000001" customHeight="1" thickBot="1">
      <c r="B49" s="358"/>
      <c r="C49" s="358"/>
      <c r="D49" s="358"/>
      <c r="E49" s="1051"/>
      <c r="F49" s="1052"/>
      <c r="G49" s="1053"/>
      <c r="H49" s="1054"/>
      <c r="I49" s="1053"/>
      <c r="J49" s="1054"/>
      <c r="K49" s="1053"/>
      <c r="L49" s="1054"/>
      <c r="M49" s="358"/>
      <c r="N49" s="358"/>
      <c r="O49" s="358"/>
      <c r="P49" s="1053"/>
      <c r="Q49" s="1054"/>
    </row>
    <row r="50" spans="2:17" ht="17.100000000000001" customHeight="1" thickBot="1">
      <c r="B50" s="358"/>
      <c r="C50" s="358"/>
      <c r="D50" s="358"/>
      <c r="E50" s="1051"/>
      <c r="F50" s="1052"/>
      <c r="G50" s="1053"/>
      <c r="H50" s="1054"/>
      <c r="I50" s="1053"/>
      <c r="J50" s="1054"/>
      <c r="K50" s="1053"/>
      <c r="L50" s="1054"/>
      <c r="M50" s="358"/>
      <c r="N50" s="358"/>
      <c r="O50" s="358"/>
      <c r="P50" s="1053"/>
      <c r="Q50" s="1054"/>
    </row>
    <row r="51" spans="2:17" ht="17.100000000000001" customHeight="1" thickBot="1">
      <c r="B51" s="358"/>
      <c r="C51" s="358"/>
      <c r="D51" s="356"/>
      <c r="E51" s="1051"/>
      <c r="F51" s="1052"/>
      <c r="G51" s="1053"/>
      <c r="H51" s="1054"/>
      <c r="I51" s="1053"/>
      <c r="J51" s="1054"/>
      <c r="K51" s="1053"/>
      <c r="L51" s="1054"/>
      <c r="M51" s="358"/>
      <c r="N51" s="358"/>
      <c r="O51" s="358"/>
      <c r="P51" s="1053"/>
      <c r="Q51" s="1054"/>
    </row>
    <row r="52" spans="2:17" ht="17.100000000000001" customHeight="1" thickBot="1">
      <c r="B52" s="358"/>
      <c r="C52" s="358"/>
      <c r="D52" s="356"/>
      <c r="E52" s="1051"/>
      <c r="F52" s="1052"/>
      <c r="G52" s="1053"/>
      <c r="H52" s="1054"/>
      <c r="I52" s="1053"/>
      <c r="J52" s="1054"/>
      <c r="K52" s="1053"/>
      <c r="L52" s="1054"/>
      <c r="M52" s="358"/>
      <c r="N52" s="358"/>
      <c r="O52" s="358"/>
      <c r="P52" s="1053"/>
      <c r="Q52" s="1054"/>
    </row>
    <row r="53" spans="2:17" ht="17.100000000000001" customHeight="1" thickBot="1">
      <c r="B53" s="358"/>
      <c r="C53" s="358"/>
      <c r="D53" s="356"/>
      <c r="E53" s="1051"/>
      <c r="F53" s="1052"/>
      <c r="G53" s="1053"/>
      <c r="H53" s="1054"/>
      <c r="I53" s="1053"/>
      <c r="J53" s="1054"/>
      <c r="K53" s="1053"/>
      <c r="L53" s="1054"/>
      <c r="M53" s="358"/>
      <c r="N53" s="358"/>
      <c r="O53" s="358"/>
      <c r="P53" s="1053"/>
      <c r="Q53" s="1054"/>
    </row>
    <row r="54" spans="2:17" ht="17.100000000000001" customHeight="1" thickBot="1">
      <c r="B54" s="358"/>
      <c r="C54" s="358"/>
      <c r="D54" s="356"/>
      <c r="E54" s="1051"/>
      <c r="F54" s="1052"/>
      <c r="G54" s="1053"/>
      <c r="H54" s="1054"/>
      <c r="I54" s="1053"/>
      <c r="J54" s="1054"/>
      <c r="K54" s="1053"/>
      <c r="L54" s="1054"/>
      <c r="M54" s="358"/>
      <c r="N54" s="358"/>
      <c r="O54" s="358"/>
      <c r="P54" s="1053"/>
      <c r="Q54" s="1054"/>
    </row>
    <row r="55" spans="2:17" ht="17.100000000000001" customHeight="1" thickBot="1">
      <c r="B55" s="358"/>
      <c r="C55" s="358"/>
      <c r="D55" s="356"/>
      <c r="E55" s="1051"/>
      <c r="F55" s="1052"/>
      <c r="G55" s="1053"/>
      <c r="H55" s="1054"/>
      <c r="I55" s="1053"/>
      <c r="J55" s="1054"/>
      <c r="K55" s="1053"/>
      <c r="L55" s="1054"/>
      <c r="M55" s="358"/>
      <c r="N55" s="358"/>
      <c r="O55" s="358"/>
      <c r="P55" s="1053"/>
      <c r="Q55" s="1054"/>
    </row>
    <row r="56" spans="2:17" ht="17.100000000000001" customHeight="1" thickBot="1">
      <c r="B56" s="358"/>
      <c r="C56" s="358"/>
      <c r="D56" s="356"/>
      <c r="E56" s="1051"/>
      <c r="F56" s="1052"/>
      <c r="G56" s="1053"/>
      <c r="H56" s="1054"/>
      <c r="I56" s="1053"/>
      <c r="J56" s="1054"/>
      <c r="K56" s="1053"/>
      <c r="L56" s="1054"/>
      <c r="M56" s="358"/>
      <c r="N56" s="358"/>
      <c r="O56" s="358"/>
      <c r="P56" s="1053"/>
      <c r="Q56" s="1054"/>
    </row>
    <row r="57" spans="2:17" ht="17.100000000000001" customHeight="1" thickBot="1">
      <c r="B57" s="358"/>
      <c r="C57" s="358"/>
      <c r="D57" s="356"/>
      <c r="E57" s="1051"/>
      <c r="F57" s="1052"/>
      <c r="G57" s="1053"/>
      <c r="H57" s="1054"/>
      <c r="I57" s="1053"/>
      <c r="J57" s="1054"/>
      <c r="K57" s="1053"/>
      <c r="L57" s="1054"/>
      <c r="M57" s="358"/>
      <c r="N57" s="358"/>
      <c r="O57" s="358"/>
      <c r="P57" s="1053"/>
      <c r="Q57" s="1054"/>
    </row>
    <row r="58" spans="2:17" ht="17.100000000000001" customHeight="1" thickBot="1">
      <c r="B58" s="268"/>
      <c r="C58" s="268"/>
      <c r="D58" s="268"/>
      <c r="E58" s="953"/>
      <c r="F58" s="953"/>
      <c r="G58" s="612"/>
      <c r="H58" s="612"/>
      <c r="I58" s="953"/>
      <c r="J58" s="953"/>
      <c r="K58" s="953"/>
      <c r="L58" s="953"/>
      <c r="M58" s="268"/>
      <c r="N58" s="268"/>
      <c r="O58" s="268"/>
      <c r="P58" s="612"/>
      <c r="Q58" s="612"/>
    </row>
    <row r="59" spans="2:17" ht="17.100000000000001" customHeight="1" thickBot="1">
      <c r="B59" s="268"/>
      <c r="C59" s="268"/>
      <c r="D59" s="268"/>
      <c r="E59" s="953"/>
      <c r="F59" s="953"/>
      <c r="G59" s="612"/>
      <c r="H59" s="612"/>
      <c r="I59" s="953"/>
      <c r="J59" s="953"/>
      <c r="K59" s="953"/>
      <c r="L59" s="953"/>
      <c r="M59" s="268"/>
      <c r="N59" s="268"/>
      <c r="O59" s="268"/>
      <c r="P59" s="612"/>
      <c r="Q59" s="612"/>
    </row>
    <row r="60" spans="2:17" ht="17.100000000000001" customHeight="1" thickBot="1">
      <c r="B60" s="268"/>
      <c r="C60" s="268"/>
      <c r="D60" s="268"/>
      <c r="E60" s="953"/>
      <c r="F60" s="953"/>
      <c r="G60" s="612"/>
      <c r="H60" s="612"/>
      <c r="I60" s="953"/>
      <c r="J60" s="953"/>
      <c r="K60" s="953"/>
      <c r="L60" s="953"/>
      <c r="M60" s="268"/>
      <c r="N60" s="268"/>
      <c r="O60" s="268"/>
      <c r="P60" s="612"/>
      <c r="Q60" s="612"/>
    </row>
    <row r="61" spans="2:17" ht="15" customHeight="1" thickBot="1">
      <c r="B61" s="1048" t="s">
        <v>144</v>
      </c>
      <c r="C61" s="1048"/>
      <c r="D61" s="1048"/>
      <c r="E61" s="1048"/>
      <c r="F61" s="1048"/>
      <c r="G61" s="1049">
        <f>SUM(G46:H60)</f>
        <v>0</v>
      </c>
      <c r="H61" s="1050"/>
      <c r="I61" s="1049">
        <f>SUM(I46:J60)</f>
        <v>0</v>
      </c>
      <c r="J61" s="1050"/>
      <c r="K61" s="1049">
        <f>SUM(K46:L60)</f>
        <v>0</v>
      </c>
      <c r="L61" s="1050"/>
      <c r="M61" s="393">
        <f>SUM(M46:M60)</f>
        <v>0</v>
      </c>
      <c r="N61" s="392">
        <f>SUM(N46:N60)</f>
        <v>0</v>
      </c>
      <c r="O61" s="393">
        <f>SUM(O46:O60)</f>
        <v>0</v>
      </c>
      <c r="P61" s="1049" t="s">
        <v>101</v>
      </c>
      <c r="Q61" s="1050"/>
    </row>
    <row r="62" spans="2:17" ht="23.25" customHeight="1">
      <c r="B62" s="167" t="s">
        <v>751</v>
      </c>
      <c r="C62" s="611" t="s">
        <v>752</v>
      </c>
      <c r="D62" s="611"/>
      <c r="E62" s="611"/>
      <c r="F62" s="611"/>
      <c r="G62" s="611"/>
      <c r="H62" s="611"/>
      <c r="I62" s="611"/>
      <c r="J62" s="611"/>
      <c r="K62" s="611"/>
      <c r="L62" s="611"/>
      <c r="M62" s="611"/>
      <c r="N62" s="611"/>
      <c r="O62" s="611"/>
      <c r="P62" s="611"/>
      <c r="Q62" s="611"/>
    </row>
    <row r="63" spans="2:17" ht="15.75" customHeight="1">
      <c r="B63" s="299" t="s">
        <v>145</v>
      </c>
      <c r="C63" s="1059" t="s">
        <v>753</v>
      </c>
      <c r="D63" s="1059"/>
      <c r="E63" s="1059"/>
      <c r="F63" s="1059"/>
      <c r="G63" s="1059"/>
      <c r="H63" s="1059"/>
      <c r="I63" s="1059"/>
      <c r="J63" s="1059"/>
      <c r="K63" s="1059"/>
      <c r="L63" s="1059"/>
      <c r="M63" s="1059"/>
      <c r="N63" s="1059"/>
      <c r="O63" s="1059"/>
      <c r="P63" s="1059"/>
      <c r="Q63" s="1059"/>
    </row>
    <row r="64" spans="2:17" ht="27.75" customHeight="1">
      <c r="B64" s="1059" t="s">
        <v>754</v>
      </c>
      <c r="C64" s="1059"/>
      <c r="D64" s="1059"/>
      <c r="E64" s="1059"/>
      <c r="F64" s="1059"/>
      <c r="G64" s="1059"/>
      <c r="H64" s="1059"/>
      <c r="I64" s="1059"/>
      <c r="J64" s="1059"/>
      <c r="K64" s="1059"/>
      <c r="L64" s="1059"/>
      <c r="M64" s="1059"/>
      <c r="N64" s="1059"/>
      <c r="O64" s="1059"/>
      <c r="P64" s="1059"/>
      <c r="Q64" s="1059"/>
    </row>
    <row r="65" spans="2:2" ht="15.75">
      <c r="B65" s="174"/>
    </row>
  </sheetData>
  <mergeCells count="104">
    <mergeCell ref="C62:Q62"/>
    <mergeCell ref="C63:Q63"/>
    <mergeCell ref="B64:Q64"/>
    <mergeCell ref="P45:Q45"/>
    <mergeCell ref="P46:Q46"/>
    <mergeCell ref="B19:L19"/>
    <mergeCell ref="B20:Q20"/>
    <mergeCell ref="B21:Q21"/>
    <mergeCell ref="P44:Q44"/>
    <mergeCell ref="E46:F46"/>
    <mergeCell ref="G46:H46"/>
    <mergeCell ref="I46:J46"/>
    <mergeCell ref="K46:L46"/>
    <mergeCell ref="E47:F47"/>
    <mergeCell ref="G47:H47"/>
    <mergeCell ref="I47:J47"/>
    <mergeCell ref="K47:L47"/>
    <mergeCell ref="P47:Q47"/>
    <mergeCell ref="E48:F48"/>
    <mergeCell ref="G48:H48"/>
    <mergeCell ref="I48:J48"/>
    <mergeCell ref="K48:L48"/>
    <mergeCell ref="P48:Q48"/>
    <mergeCell ref="E49:F49"/>
    <mergeCell ref="B1:Q1"/>
    <mergeCell ref="C2:Q2"/>
    <mergeCell ref="B23:Q23"/>
    <mergeCell ref="B24:Q24"/>
    <mergeCell ref="B25:Q25"/>
    <mergeCell ref="B42:C42"/>
    <mergeCell ref="D42:Q42"/>
    <mergeCell ref="B43:Q43"/>
    <mergeCell ref="I45:J45"/>
    <mergeCell ref="K45:L45"/>
    <mergeCell ref="G45:H45"/>
    <mergeCell ref="E45:F45"/>
    <mergeCell ref="E44:F44"/>
    <mergeCell ref="G44:H44"/>
    <mergeCell ref="I44:J44"/>
    <mergeCell ref="K44:L44"/>
    <mergeCell ref="G49:H49"/>
    <mergeCell ref="I49:J49"/>
    <mergeCell ref="K49:L49"/>
    <mergeCell ref="P49:Q49"/>
    <mergeCell ref="E50:F50"/>
    <mergeCell ref="G50:H50"/>
    <mergeCell ref="I50:J50"/>
    <mergeCell ref="K50:L50"/>
    <mergeCell ref="P50:Q50"/>
    <mergeCell ref="E51:F51"/>
    <mergeCell ref="G51:H51"/>
    <mergeCell ref="I51:J51"/>
    <mergeCell ref="K51:L51"/>
    <mergeCell ref="P51:Q51"/>
    <mergeCell ref="E52:F52"/>
    <mergeCell ref="G52:H52"/>
    <mergeCell ref="I52:J52"/>
    <mergeCell ref="K52:L52"/>
    <mergeCell ref="P52:Q52"/>
    <mergeCell ref="E53:F53"/>
    <mergeCell ref="G53:H53"/>
    <mergeCell ref="I53:J53"/>
    <mergeCell ref="K53:L53"/>
    <mergeCell ref="P53:Q53"/>
    <mergeCell ref="E54:F54"/>
    <mergeCell ref="G54:H54"/>
    <mergeCell ref="I54:J54"/>
    <mergeCell ref="K54:L54"/>
    <mergeCell ref="P54:Q54"/>
    <mergeCell ref="E55:F55"/>
    <mergeCell ref="G55:H55"/>
    <mergeCell ref="I55:J55"/>
    <mergeCell ref="K55:L55"/>
    <mergeCell ref="P55:Q55"/>
    <mergeCell ref="E56:F56"/>
    <mergeCell ref="G56:H56"/>
    <mergeCell ref="I56:J56"/>
    <mergeCell ref="K56:L56"/>
    <mergeCell ref="P56:Q56"/>
    <mergeCell ref="E57:F57"/>
    <mergeCell ref="G57:H57"/>
    <mergeCell ref="I57:J57"/>
    <mergeCell ref="K57:L57"/>
    <mergeCell ref="P57:Q57"/>
    <mergeCell ref="E58:F58"/>
    <mergeCell ref="G58:H58"/>
    <mergeCell ref="I58:J58"/>
    <mergeCell ref="K58:L58"/>
    <mergeCell ref="P58:Q58"/>
    <mergeCell ref="B61:F61"/>
    <mergeCell ref="G61:H61"/>
    <mergeCell ref="I61:J61"/>
    <mergeCell ref="K61:L61"/>
    <mergeCell ref="P61:Q61"/>
    <mergeCell ref="E59:F59"/>
    <mergeCell ref="G59:H59"/>
    <mergeCell ref="I59:J59"/>
    <mergeCell ref="K59:L59"/>
    <mergeCell ref="P59:Q59"/>
    <mergeCell ref="E60:F60"/>
    <mergeCell ref="G60:H60"/>
    <mergeCell ref="I60:J60"/>
    <mergeCell ref="K60:L60"/>
    <mergeCell ref="P60:Q60"/>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GENERAL</vt:lpstr>
      <vt:lpstr>AIR</vt:lpstr>
      <vt:lpstr>WATER</vt:lpstr>
      <vt:lpstr>LAND</vt:lpstr>
      <vt:lpstr>ENERGY</vt:lpstr>
      <vt:lpstr>WASTE</vt:lpstr>
      <vt:lpstr>BUILDING</vt:lpstr>
      <vt:lpstr>BUILDING -L</vt:lpstr>
      <vt:lpstr>BUILDING!Print_Area</vt:lpstr>
      <vt:lpstr>LAND!Print_Area</vt:lpstr>
      <vt:lpstr>WATER!Print_Area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2018-10-01T08:52:36Z</cp:lastPrinted>
  <dcterms:created xsi:type="dcterms:W3CDTF">2018-05-15T10:56:04Z</dcterms:created>
  <dcterms:modified xsi:type="dcterms:W3CDTF">2018-10-01T09:17:03Z</dcterms:modified>
</cp:coreProperties>
</file>